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1_Projekty\Žakovce\03_MK\"/>
    </mc:Choice>
  </mc:AlternateContent>
  <bookViews>
    <workbookView xWindow="0" yWindow="0" windowWidth="21420" windowHeight="9420" tabRatio="872"/>
  </bookViews>
  <sheets>
    <sheet name="Rekapitulácia stavby" sheetId="1" r:id="rId1"/>
    <sheet name="01 - SO 01 Miestne komuni..." sheetId="2" r:id="rId2"/>
    <sheet name="02 - SO 02 Chodníky" sheetId="3" r:id="rId3"/>
    <sheet name="04 - SO 04 Kanalizácia sp..." sheetId="4" r:id="rId4"/>
    <sheet name="05 - SO 05 Kanalizácia da..." sheetId="5" r:id="rId5"/>
    <sheet name="06 - SO 06 Vodovod a vere..." sheetId="6" r:id="rId6"/>
    <sheet name="071 - časť STL plynovod" sheetId="7" r:id="rId7"/>
    <sheet name="072 - časť STL pripojovac..." sheetId="8" r:id="rId8"/>
    <sheet name="08 - SO 08 NN rozvody" sheetId="9" r:id="rId9"/>
    <sheet name="08.1 - SO 08.1 Odberné el..." sheetId="10" r:id="rId10"/>
    <sheet name="09 - SO 09 Verejné osvetl..." sheetId="11" r:id="rId11"/>
    <sheet name="10 - SO 10 Chráničky pre ..." sheetId="12" r:id="rId12"/>
    <sheet name="11 - SO 11 Preložka veden..." sheetId="13" r:id="rId13"/>
  </sheets>
  <definedNames>
    <definedName name="_xlnm._FilterDatabase" localSheetId="1" hidden="1">'01 - SO 01 Miestne komuni...'!$C$128:$K$244</definedName>
    <definedName name="_xlnm._FilterDatabase" localSheetId="2" hidden="1">'02 - SO 02 Chodníky'!$C$121:$K$158</definedName>
    <definedName name="_xlnm._FilterDatabase" localSheetId="3" hidden="1">'04 - SO 04 Kanalizácia sp...'!$C$122:$K$189</definedName>
    <definedName name="_xlnm._FilterDatabase" localSheetId="4" hidden="1">'05 - SO 05 Kanalizácia da...'!$C$126:$K$249</definedName>
    <definedName name="_xlnm._FilterDatabase" localSheetId="5" hidden="1">'06 - SO 06 Vodovod a vere...'!$C$124:$K$234</definedName>
    <definedName name="_xlnm._FilterDatabase" localSheetId="6" hidden="1">'071 - časť STL plynovod'!$C$126:$K$186</definedName>
    <definedName name="_xlnm._FilterDatabase" localSheetId="7" hidden="1">'072 - časť STL pripojovac...'!$C$124:$K$158</definedName>
    <definedName name="_xlnm._FilterDatabase" localSheetId="8" hidden="1">'08 - SO 08 NN rozvody'!$C$121:$K$252</definedName>
    <definedName name="_xlnm._FilterDatabase" localSheetId="9" hidden="1">'08.1 - SO 08.1 Odberné el...'!$C$118:$K$163</definedName>
    <definedName name="_xlnm._FilterDatabase" localSheetId="10" hidden="1">'09 - SO 09 Verejné osvetl...'!$C$122:$K$194</definedName>
    <definedName name="_xlnm._FilterDatabase" localSheetId="11" hidden="1">'10 - SO 10 Chráničky pre ...'!$C$118:$K$129</definedName>
    <definedName name="_xlnm._FilterDatabase" localSheetId="12" hidden="1">'11 - SO 11 Preložka veden...'!$C$121:$K$150</definedName>
    <definedName name="_xlnm.Print_Titles" localSheetId="1">'01 - SO 01 Miestne komuni...'!$116:$128</definedName>
    <definedName name="_xlnm.Print_Titles" localSheetId="2">'02 - SO 02 Chodníky'!$109:$121</definedName>
    <definedName name="_xlnm.Print_Titles" localSheetId="3">'04 - SO 04 Kanalizácia sp...'!$110:$122</definedName>
    <definedName name="_xlnm.Print_Titles" localSheetId="4">'05 - SO 05 Kanalizácia da...'!$114:$126</definedName>
    <definedName name="_xlnm.Print_Titles" localSheetId="5">'06 - SO 06 Vodovod a vere...'!$112:$124</definedName>
    <definedName name="_xlnm.Print_Titles" localSheetId="6">'071 - časť STL plynovod'!$112:$126</definedName>
    <definedName name="_xlnm.Print_Titles" localSheetId="7">'072 - časť STL pripojovac...'!$110:$124</definedName>
    <definedName name="_xlnm.Print_Titles" localSheetId="8">'08 - SO 08 NN rozvody'!$109:$121</definedName>
    <definedName name="_xlnm.Print_Titles" localSheetId="9">'08.1 - SO 08.1 Odberné el...'!$106:$118</definedName>
    <definedName name="_xlnm.Print_Titles" localSheetId="10">'09 - SO 09 Verejné osvetl...'!$110:$122</definedName>
    <definedName name="_xlnm.Print_Titles" localSheetId="11">'10 - SO 10 Chráničky pre ...'!$106:$118</definedName>
    <definedName name="_xlnm.Print_Titles" localSheetId="12">'11 - SO 11 Preložka veden...'!$109:$121</definedName>
    <definedName name="_xlnm.Print_Titles" localSheetId="0">'Rekapitulácia stavby'!$92:$92</definedName>
    <definedName name="_xlnm.Print_Area" localSheetId="1">'01 - SO 01 Miestne komuni...'!$C$4:$J$76,'01 - SO 01 Miestne komuni...'!$C$82:$J$110,'01 - SO 01 Miestne komuni...'!$C$116:$J$244</definedName>
    <definedName name="_xlnm.Print_Area" localSheetId="2">'02 - SO 02 Chodníky'!$C$4:$J$76,'02 - SO 02 Chodníky'!$C$82:$J$103,'02 - SO 02 Chodníky'!$C$109:$J$158</definedName>
    <definedName name="_xlnm.Print_Area" localSheetId="3">'04 - SO 04 Kanalizácia sp...'!$C$4:$J$76,'04 - SO 04 Kanalizácia sp...'!$C$82:$J$104,'04 - SO 04 Kanalizácia sp...'!$C$110:$J$189</definedName>
    <definedName name="_xlnm.Print_Area" localSheetId="4">'05 - SO 05 Kanalizácia da...'!$C$4:$J$76,'05 - SO 05 Kanalizácia da...'!$C$82:$J$108,'05 - SO 05 Kanalizácia da...'!$C$114:$J$249</definedName>
    <definedName name="_xlnm.Print_Area" localSheetId="5">'06 - SO 06 Vodovod a vere...'!$C$4:$J$76,'06 - SO 06 Vodovod a vere...'!$C$82:$J$106,'06 - SO 06 Vodovod a vere...'!$C$112:$J$234</definedName>
    <definedName name="_xlnm.Print_Area" localSheetId="6">'071 - časť STL plynovod'!$C$4:$J$76,'071 - časť STL plynovod'!$C$82:$J$106,'071 - časť STL plynovod'!$C$112:$J$186</definedName>
    <definedName name="_xlnm.Print_Area" localSheetId="7">'072 - časť STL pripojovac...'!$C$4:$J$76,'072 - časť STL pripojovac...'!$C$82:$J$104,'072 - časť STL pripojovac...'!$C$110:$J$158</definedName>
    <definedName name="_xlnm.Print_Area" localSheetId="8">'08 - SO 08 NN rozvody'!$C$4:$J$76,'08 - SO 08 NN rozvody'!$C$82:$J$103,'08 - SO 08 NN rozvody'!$C$109:$J$252</definedName>
    <definedName name="_xlnm.Print_Area" localSheetId="9">'08.1 - SO 08.1 Odberné el...'!$C$4:$J$76,'08.1 - SO 08.1 Odberné el...'!$C$82:$J$100,'08.1 - SO 08.1 Odberné el...'!$C$106:$J$163</definedName>
    <definedName name="_xlnm.Print_Area" localSheetId="10">'09 - SO 09 Verejné osvetl...'!$C$4:$J$76,'09 - SO 09 Verejné osvetl...'!$C$82:$J$104,'09 - SO 09 Verejné osvetl...'!$C$110:$J$194</definedName>
    <definedName name="_xlnm.Print_Area" localSheetId="11">'10 - SO 10 Chráničky pre ...'!$C$4:$J$76,'10 - SO 10 Chráničky pre ...'!$C$82:$J$100,'10 - SO 10 Chráničky pre ...'!$C$106:$J$129</definedName>
    <definedName name="_xlnm.Print_Area" localSheetId="12">'11 - SO 11 Preložka veden...'!$C$4:$J$76,'11 - SO 11 Preložka veden...'!$C$82:$J$103,'11 - SO 11 Preložka veden...'!$C$109:$J$150</definedName>
    <definedName name="_xlnm.Print_Area" localSheetId="0">'Rekapitulácia stavby'!$D$4:$AO$76,'Rekapitulácia stavby'!$C$82:$AQ$108</definedName>
  </definedNames>
  <calcPr calcId="152511" fullPrecision="0"/>
</workbook>
</file>

<file path=xl/calcChain.xml><?xml version="1.0" encoding="utf-8"?>
<calcChain xmlns="http://schemas.openxmlformats.org/spreadsheetml/2006/main">
  <c r="E15" i="2" l="1"/>
  <c r="E15" i="13" s="1"/>
  <c r="E15" i="3" l="1"/>
  <c r="E15" i="10"/>
  <c r="E15" i="4"/>
  <c r="E15" i="11"/>
  <c r="E15" i="5"/>
  <c r="E15" i="12"/>
  <c r="E15" i="6"/>
  <c r="E17" i="7" l="1"/>
  <c r="E17" i="8"/>
  <c r="J37" i="13" l="1"/>
  <c r="J36" i="13"/>
  <c r="AY107" i="1"/>
  <c r="J35" i="13"/>
  <c r="AX107" i="1" s="1"/>
  <c r="BI150" i="13"/>
  <c r="BH150" i="13"/>
  <c r="BG150" i="13"/>
  <c r="BE150" i="13"/>
  <c r="T150" i="13"/>
  <c r="R150" i="13"/>
  <c r="P150" i="13"/>
  <c r="BI149" i="13"/>
  <c r="BH149" i="13"/>
  <c r="BG149" i="13"/>
  <c r="BE149" i="13"/>
  <c r="T149" i="13"/>
  <c r="R149" i="13"/>
  <c r="P149" i="13"/>
  <c r="BI148" i="13"/>
  <c r="BH148" i="13"/>
  <c r="BG148" i="13"/>
  <c r="BE148" i="13"/>
  <c r="T148" i="13"/>
  <c r="R148" i="13"/>
  <c r="P148" i="13"/>
  <c r="BI147" i="13"/>
  <c r="BH147" i="13"/>
  <c r="BG147" i="13"/>
  <c r="BE147" i="13"/>
  <c r="T147" i="13"/>
  <c r="R147" i="13"/>
  <c r="P147" i="13"/>
  <c r="BI145" i="13"/>
  <c r="BH145" i="13"/>
  <c r="BG145" i="13"/>
  <c r="BE145" i="13"/>
  <c r="T145" i="13"/>
  <c r="R145" i="13"/>
  <c r="P145" i="13"/>
  <c r="BI144" i="13"/>
  <c r="BH144" i="13"/>
  <c r="BG144" i="13"/>
  <c r="BE144" i="13"/>
  <c r="T144" i="13"/>
  <c r="R144" i="13"/>
  <c r="P144" i="13"/>
  <c r="BI143" i="13"/>
  <c r="BH143" i="13"/>
  <c r="BG143" i="13"/>
  <c r="BE143" i="13"/>
  <c r="T143" i="13"/>
  <c r="R143" i="13"/>
  <c r="P143" i="13"/>
  <c r="BI142" i="13"/>
  <c r="BH142" i="13"/>
  <c r="BG142" i="13"/>
  <c r="BE142" i="13"/>
  <c r="T142" i="13"/>
  <c r="R142" i="13"/>
  <c r="P142" i="13"/>
  <c r="BI141" i="13"/>
  <c r="BH141" i="13"/>
  <c r="BG141" i="13"/>
  <c r="BE141" i="13"/>
  <c r="T141" i="13"/>
  <c r="R141" i="13"/>
  <c r="P141" i="13"/>
  <c r="BI140" i="13"/>
  <c r="BH140" i="13"/>
  <c r="BG140" i="13"/>
  <c r="BE140" i="13"/>
  <c r="T140" i="13"/>
  <c r="R140" i="13"/>
  <c r="P140" i="13"/>
  <c r="BI139" i="13"/>
  <c r="BH139" i="13"/>
  <c r="BG139" i="13"/>
  <c r="BE139" i="13"/>
  <c r="T139" i="13"/>
  <c r="R139" i="13"/>
  <c r="P139" i="13"/>
  <c r="BI138" i="13"/>
  <c r="BH138" i="13"/>
  <c r="BG138" i="13"/>
  <c r="BE138" i="13"/>
  <c r="T138" i="13"/>
  <c r="R138" i="13"/>
  <c r="P138" i="13"/>
  <c r="BI137" i="13"/>
  <c r="BH137" i="13"/>
  <c r="BG137" i="13"/>
  <c r="BE137" i="13"/>
  <c r="T137" i="13"/>
  <c r="R137" i="13"/>
  <c r="P137" i="13"/>
  <c r="BI136" i="13"/>
  <c r="BH136" i="13"/>
  <c r="BG136" i="13"/>
  <c r="BE136" i="13"/>
  <c r="T136" i="13"/>
  <c r="R136" i="13"/>
  <c r="P136" i="13"/>
  <c r="BI135" i="13"/>
  <c r="BH135" i="13"/>
  <c r="BG135" i="13"/>
  <c r="BE135" i="13"/>
  <c r="T135" i="13"/>
  <c r="R135" i="13"/>
  <c r="P135" i="13"/>
  <c r="BI134" i="13"/>
  <c r="BH134" i="13"/>
  <c r="BG134" i="13"/>
  <c r="BE134" i="13"/>
  <c r="T134" i="13"/>
  <c r="R134" i="13"/>
  <c r="P134" i="13"/>
  <c r="BI133" i="13"/>
  <c r="BH133" i="13"/>
  <c r="BG133" i="13"/>
  <c r="BE133" i="13"/>
  <c r="T133" i="13"/>
  <c r="R133" i="13"/>
  <c r="P133" i="13"/>
  <c r="BI132" i="13"/>
  <c r="BH132" i="13"/>
  <c r="BG132" i="13"/>
  <c r="BE132" i="13"/>
  <c r="T132" i="13"/>
  <c r="R132" i="13"/>
  <c r="P132" i="13"/>
  <c r="BI131" i="13"/>
  <c r="BH131" i="13"/>
  <c r="BG131" i="13"/>
  <c r="BE131" i="13"/>
  <c r="T131" i="13"/>
  <c r="R131" i="13"/>
  <c r="P131" i="13"/>
  <c r="BI130" i="13"/>
  <c r="BH130" i="13"/>
  <c r="BG130" i="13"/>
  <c r="BE130" i="13"/>
  <c r="T130" i="13"/>
  <c r="R130" i="13"/>
  <c r="P130" i="13"/>
  <c r="BI128" i="13"/>
  <c r="BH128" i="13"/>
  <c r="BG128" i="13"/>
  <c r="BE128" i="13"/>
  <c r="T128" i="13"/>
  <c r="T127" i="13"/>
  <c r="R128" i="13"/>
  <c r="R127" i="13" s="1"/>
  <c r="P128" i="13"/>
  <c r="P127" i="13"/>
  <c r="BI125" i="13"/>
  <c r="BH125" i="13"/>
  <c r="BG125" i="13"/>
  <c r="BE125" i="13"/>
  <c r="T125" i="13"/>
  <c r="T124" i="13" s="1"/>
  <c r="T123" i="13" s="1"/>
  <c r="R125" i="13"/>
  <c r="R124" i="13" s="1"/>
  <c r="R123" i="13" s="1"/>
  <c r="P125" i="13"/>
  <c r="P124" i="13"/>
  <c r="P123" i="13" s="1"/>
  <c r="J119" i="13"/>
  <c r="J118" i="13"/>
  <c r="F118" i="13"/>
  <c r="F116" i="13"/>
  <c r="E114" i="13"/>
  <c r="J92" i="13"/>
  <c r="J91" i="13"/>
  <c r="F91" i="13"/>
  <c r="F89" i="13"/>
  <c r="E87" i="13"/>
  <c r="J18" i="13"/>
  <c r="E18" i="13"/>
  <c r="F92" i="13" s="1"/>
  <c r="J17" i="13"/>
  <c r="J12" i="13"/>
  <c r="J89" i="13" s="1"/>
  <c r="E7" i="13"/>
  <c r="E85" i="13" s="1"/>
  <c r="J37" i="12"/>
  <c r="J36" i="12"/>
  <c r="AY106" i="1"/>
  <c r="J35" i="12"/>
  <c r="AX106" i="1" s="1"/>
  <c r="BI129" i="12"/>
  <c r="BH129" i="12"/>
  <c r="BG129" i="12"/>
  <c r="BE129" i="12"/>
  <c r="T129" i="12"/>
  <c r="R129" i="12"/>
  <c r="P129" i="12"/>
  <c r="BI128" i="12"/>
  <c r="BH128" i="12"/>
  <c r="BG128" i="12"/>
  <c r="BE128" i="12"/>
  <c r="T128" i="12"/>
  <c r="R128" i="12"/>
  <c r="P128" i="12"/>
  <c r="BI126" i="12"/>
  <c r="BH126" i="12"/>
  <c r="BG126" i="12"/>
  <c r="BE126" i="12"/>
  <c r="T126" i="12"/>
  <c r="R126" i="12"/>
  <c r="P126" i="12"/>
  <c r="BI125" i="12"/>
  <c r="BH125" i="12"/>
  <c r="BG125" i="12"/>
  <c r="BE125" i="12"/>
  <c r="T125" i="12"/>
  <c r="R125" i="12"/>
  <c r="P125" i="12"/>
  <c r="BI124" i="12"/>
  <c r="BH124" i="12"/>
  <c r="BG124" i="12"/>
  <c r="BE124" i="12"/>
  <c r="T124" i="12"/>
  <c r="R124" i="12"/>
  <c r="P124" i="12"/>
  <c r="BI123" i="12"/>
  <c r="BH123" i="12"/>
  <c r="BG123" i="12"/>
  <c r="BE123" i="12"/>
  <c r="T123" i="12"/>
  <c r="R123" i="12"/>
  <c r="P123" i="12"/>
  <c r="BI122" i="12"/>
  <c r="BH122" i="12"/>
  <c r="BG122" i="12"/>
  <c r="BE122" i="12"/>
  <c r="T122" i="12"/>
  <c r="R122" i="12"/>
  <c r="P122" i="12"/>
  <c r="J116" i="12"/>
  <c r="J115" i="12"/>
  <c r="F115" i="12"/>
  <c r="F113" i="12"/>
  <c r="E111" i="12"/>
  <c r="J92" i="12"/>
  <c r="J91" i="12"/>
  <c r="F91" i="12"/>
  <c r="F89" i="12"/>
  <c r="E87" i="12"/>
  <c r="J18" i="12"/>
  <c r="E18" i="12"/>
  <c r="F116" i="12"/>
  <c r="J17" i="12"/>
  <c r="J12" i="12"/>
  <c r="J113" i="12" s="1"/>
  <c r="E7" i="12"/>
  <c r="E109" i="12" s="1"/>
  <c r="J37" i="11"/>
  <c r="J36" i="11"/>
  <c r="AY105" i="1" s="1"/>
  <c r="J35" i="11"/>
  <c r="AX105" i="1"/>
  <c r="BI194" i="11"/>
  <c r="BH194" i="11"/>
  <c r="BG194" i="11"/>
  <c r="BE194" i="11"/>
  <c r="T194" i="11"/>
  <c r="R194" i="11"/>
  <c r="P194" i="11"/>
  <c r="BI193" i="11"/>
  <c r="BH193" i="11"/>
  <c r="BG193" i="11"/>
  <c r="BE193" i="11"/>
  <c r="T193" i="11"/>
  <c r="R193" i="11"/>
  <c r="P193" i="11"/>
  <c r="BI192" i="11"/>
  <c r="BH192" i="11"/>
  <c r="BG192" i="11"/>
  <c r="BE192" i="11"/>
  <c r="T192" i="11"/>
  <c r="R192" i="11"/>
  <c r="P192" i="11"/>
  <c r="BI191" i="11"/>
  <c r="BH191" i="11"/>
  <c r="BG191" i="11"/>
  <c r="BE191" i="11"/>
  <c r="T191" i="11"/>
  <c r="R191" i="11"/>
  <c r="P191" i="11"/>
  <c r="BI190" i="11"/>
  <c r="BH190" i="11"/>
  <c r="BG190" i="11"/>
  <c r="BE190" i="11"/>
  <c r="T190" i="11"/>
  <c r="R190" i="11"/>
  <c r="P190" i="11"/>
  <c r="BI189" i="11"/>
  <c r="BH189" i="11"/>
  <c r="BG189" i="11"/>
  <c r="BE189" i="11"/>
  <c r="T189" i="11"/>
  <c r="R189" i="11"/>
  <c r="P189" i="11"/>
  <c r="BI188" i="11"/>
  <c r="BH188" i="11"/>
  <c r="BG188" i="11"/>
  <c r="BE188" i="11"/>
  <c r="T188" i="11"/>
  <c r="R188" i="11"/>
  <c r="P188" i="11"/>
  <c r="BI187" i="11"/>
  <c r="BH187" i="11"/>
  <c r="BG187" i="11"/>
  <c r="BE187" i="11"/>
  <c r="T187" i="11"/>
  <c r="R187" i="11"/>
  <c r="P187" i="11"/>
  <c r="BI186" i="11"/>
  <c r="BH186" i="11"/>
  <c r="BG186" i="11"/>
  <c r="BE186" i="11"/>
  <c r="T186" i="11"/>
  <c r="R186" i="11"/>
  <c r="P186" i="11"/>
  <c r="BI185" i="11"/>
  <c r="BH185" i="11"/>
  <c r="BG185" i="11"/>
  <c r="BE185" i="11"/>
  <c r="T185" i="11"/>
  <c r="R185" i="11"/>
  <c r="P185" i="11"/>
  <c r="BI184" i="11"/>
  <c r="BH184" i="11"/>
  <c r="BG184" i="11"/>
  <c r="BE184" i="11"/>
  <c r="T184" i="11"/>
  <c r="R184" i="11"/>
  <c r="P184" i="11"/>
  <c r="BI183" i="11"/>
  <c r="BH183" i="11"/>
  <c r="BG183" i="11"/>
  <c r="BE183" i="11"/>
  <c r="T183" i="11"/>
  <c r="R183" i="11"/>
  <c r="P183" i="11"/>
  <c r="BI182" i="11"/>
  <c r="BH182" i="11"/>
  <c r="BG182" i="11"/>
  <c r="BE182" i="11"/>
  <c r="T182" i="11"/>
  <c r="R182" i="11"/>
  <c r="P182" i="11"/>
  <c r="BI181" i="11"/>
  <c r="BH181" i="11"/>
  <c r="BG181" i="11"/>
  <c r="BE181" i="11"/>
  <c r="T181" i="11"/>
  <c r="R181" i="11"/>
  <c r="P181" i="11"/>
  <c r="BI180" i="11"/>
  <c r="BH180" i="11"/>
  <c r="BG180" i="11"/>
  <c r="BE180" i="11"/>
  <c r="T180" i="11"/>
  <c r="R180" i="11"/>
  <c r="P180" i="11"/>
  <c r="BI179" i="11"/>
  <c r="BH179" i="11"/>
  <c r="BG179" i="11"/>
  <c r="BE179" i="11"/>
  <c r="T179" i="11"/>
  <c r="R179" i="11"/>
  <c r="P179" i="11"/>
  <c r="BI177" i="11"/>
  <c r="BH177" i="11"/>
  <c r="BG177" i="11"/>
  <c r="BE177" i="11"/>
  <c r="T177" i="11"/>
  <c r="R177" i="11"/>
  <c r="P177" i="11"/>
  <c r="BI176" i="11"/>
  <c r="BH176" i="11"/>
  <c r="BG176" i="11"/>
  <c r="BE176" i="11"/>
  <c r="T176" i="11"/>
  <c r="R176" i="11"/>
  <c r="P176" i="11"/>
  <c r="BI175" i="11"/>
  <c r="BH175" i="11"/>
  <c r="BG175" i="11"/>
  <c r="BE175" i="11"/>
  <c r="T175" i="11"/>
  <c r="R175" i="11"/>
  <c r="P175" i="11"/>
  <c r="BI174" i="11"/>
  <c r="BH174" i="11"/>
  <c r="BG174" i="11"/>
  <c r="BE174" i="11"/>
  <c r="T174" i="11"/>
  <c r="R174" i="11"/>
  <c r="P174" i="11"/>
  <c r="BI173" i="11"/>
  <c r="BH173" i="11"/>
  <c r="BG173" i="11"/>
  <c r="BE173" i="11"/>
  <c r="T173" i="11"/>
  <c r="R173" i="11"/>
  <c r="P173" i="11"/>
  <c r="BI172" i="11"/>
  <c r="BH172" i="11"/>
  <c r="BG172" i="11"/>
  <c r="BE172" i="11"/>
  <c r="T172" i="11"/>
  <c r="R172" i="11"/>
  <c r="P172" i="11"/>
  <c r="BI171" i="11"/>
  <c r="BH171" i="11"/>
  <c r="BG171" i="11"/>
  <c r="BE171" i="11"/>
  <c r="T171" i="11"/>
  <c r="R171" i="11"/>
  <c r="P171" i="11"/>
  <c r="BI170" i="11"/>
  <c r="BH170" i="11"/>
  <c r="BG170" i="11"/>
  <c r="BE170" i="11"/>
  <c r="T170" i="11"/>
  <c r="R170" i="11"/>
  <c r="P170" i="11"/>
  <c r="BI169" i="11"/>
  <c r="BH169" i="11"/>
  <c r="BG169" i="11"/>
  <c r="BE169" i="11"/>
  <c r="T169" i="11"/>
  <c r="R169" i="11"/>
  <c r="P169" i="11"/>
  <c r="BI168" i="11"/>
  <c r="BH168" i="11"/>
  <c r="BG168" i="11"/>
  <c r="BE168" i="11"/>
  <c r="T168" i="11"/>
  <c r="R168" i="11"/>
  <c r="P168" i="11"/>
  <c r="BI167" i="11"/>
  <c r="BH167" i="11"/>
  <c r="BG167" i="11"/>
  <c r="BE167" i="11"/>
  <c r="T167" i="11"/>
  <c r="R167" i="11"/>
  <c r="P167" i="11"/>
  <c r="BI166" i="11"/>
  <c r="BH166" i="11"/>
  <c r="BG166" i="11"/>
  <c r="BE166" i="11"/>
  <c r="T166" i="11"/>
  <c r="R166" i="11"/>
  <c r="P166" i="11"/>
  <c r="BI165" i="11"/>
  <c r="BH165" i="11"/>
  <c r="BG165" i="11"/>
  <c r="BE165" i="11"/>
  <c r="T165" i="11"/>
  <c r="R165" i="11"/>
  <c r="P165" i="11"/>
  <c r="BI164" i="11"/>
  <c r="BH164" i="11"/>
  <c r="BG164" i="11"/>
  <c r="BE164" i="11"/>
  <c r="T164" i="11"/>
  <c r="R164" i="11"/>
  <c r="P164" i="11"/>
  <c r="BI163" i="11"/>
  <c r="BH163" i="11"/>
  <c r="BG163" i="11"/>
  <c r="BE163" i="11"/>
  <c r="T163" i="11"/>
  <c r="R163" i="11"/>
  <c r="P163" i="11"/>
  <c r="BI162" i="11"/>
  <c r="BH162" i="11"/>
  <c r="BG162" i="11"/>
  <c r="BE162" i="11"/>
  <c r="T162" i="11"/>
  <c r="R162" i="11"/>
  <c r="P162" i="11"/>
  <c r="BI161" i="11"/>
  <c r="BH161" i="11"/>
  <c r="BG161" i="11"/>
  <c r="BE161" i="11"/>
  <c r="T161" i="11"/>
  <c r="R161" i="11"/>
  <c r="P161" i="11"/>
  <c r="BI160" i="11"/>
  <c r="BH160" i="11"/>
  <c r="BG160" i="11"/>
  <c r="BE160" i="11"/>
  <c r="T160" i="11"/>
  <c r="R160" i="11"/>
  <c r="P160" i="11"/>
  <c r="BI159" i="11"/>
  <c r="BH159" i="11"/>
  <c r="BG159" i="11"/>
  <c r="BE159" i="11"/>
  <c r="T159" i="11"/>
  <c r="R159" i="11"/>
  <c r="P159" i="11"/>
  <c r="BI158" i="11"/>
  <c r="BH158" i="11"/>
  <c r="BG158" i="11"/>
  <c r="BE158" i="11"/>
  <c r="T158" i="11"/>
  <c r="R158" i="11"/>
  <c r="P158" i="11"/>
  <c r="BI157" i="11"/>
  <c r="BH157" i="11"/>
  <c r="BG157" i="11"/>
  <c r="BE157" i="11"/>
  <c r="T157" i="11"/>
  <c r="R157" i="11"/>
  <c r="P157" i="11"/>
  <c r="BI156" i="11"/>
  <c r="BH156" i="11"/>
  <c r="BG156" i="11"/>
  <c r="BE156" i="11"/>
  <c r="T156" i="11"/>
  <c r="R156" i="11"/>
  <c r="P156" i="11"/>
  <c r="BI155" i="11"/>
  <c r="BH155" i="11"/>
  <c r="BG155" i="11"/>
  <c r="BE155" i="11"/>
  <c r="T155" i="11"/>
  <c r="R155" i="11"/>
  <c r="P155" i="11"/>
  <c r="BI154" i="11"/>
  <c r="BH154" i="11"/>
  <c r="BG154" i="11"/>
  <c r="BE154" i="11"/>
  <c r="T154" i="11"/>
  <c r="R154" i="11"/>
  <c r="P154" i="11"/>
  <c r="BI153" i="11"/>
  <c r="BH153" i="11"/>
  <c r="BG153" i="11"/>
  <c r="BE153" i="11"/>
  <c r="T153" i="11"/>
  <c r="R153" i="11"/>
  <c r="P153" i="11"/>
  <c r="BI152" i="11"/>
  <c r="BH152" i="11"/>
  <c r="BG152" i="11"/>
  <c r="BE152" i="11"/>
  <c r="T152" i="11"/>
  <c r="R152" i="11"/>
  <c r="P152" i="11"/>
  <c r="BI151" i="11"/>
  <c r="BH151" i="11"/>
  <c r="BG151" i="11"/>
  <c r="BE151" i="11"/>
  <c r="T151" i="11"/>
  <c r="R151" i="11"/>
  <c r="P151" i="11"/>
  <c r="BI150" i="11"/>
  <c r="BH150" i="11"/>
  <c r="BG150" i="11"/>
  <c r="BE150" i="11"/>
  <c r="T150" i="11"/>
  <c r="R150" i="11"/>
  <c r="P150" i="11"/>
  <c r="BI149" i="11"/>
  <c r="BH149" i="11"/>
  <c r="BG149" i="11"/>
  <c r="BE149" i="11"/>
  <c r="T149" i="11"/>
  <c r="R149" i="11"/>
  <c r="P149" i="11"/>
  <c r="BI148" i="11"/>
  <c r="BH148" i="11"/>
  <c r="BG148" i="11"/>
  <c r="BE148" i="11"/>
  <c r="T148" i="11"/>
  <c r="R148" i="11"/>
  <c r="P148" i="11"/>
  <c r="BI147" i="11"/>
  <c r="BH147" i="11"/>
  <c r="BG147" i="11"/>
  <c r="BE147" i="11"/>
  <c r="T147" i="11"/>
  <c r="R147" i="11"/>
  <c r="P147" i="11"/>
  <c r="BI146" i="11"/>
  <c r="BH146" i="11"/>
  <c r="BG146" i="11"/>
  <c r="BE146" i="11"/>
  <c r="T146" i="11"/>
  <c r="R146" i="11"/>
  <c r="P146" i="11"/>
  <c r="BI145" i="11"/>
  <c r="BH145" i="11"/>
  <c r="BG145" i="11"/>
  <c r="BE145" i="11"/>
  <c r="T145" i="11"/>
  <c r="R145" i="11"/>
  <c r="P145" i="11"/>
  <c r="BI144" i="11"/>
  <c r="BH144" i="11"/>
  <c r="BG144" i="11"/>
  <c r="BE144" i="11"/>
  <c r="T144" i="11"/>
  <c r="R144" i="11"/>
  <c r="P144" i="11"/>
  <c r="BI143" i="11"/>
  <c r="BH143" i="11"/>
  <c r="BG143" i="11"/>
  <c r="BE143" i="11"/>
  <c r="T143" i="11"/>
  <c r="R143" i="11"/>
  <c r="P143" i="11"/>
  <c r="BI142" i="11"/>
  <c r="BH142" i="11"/>
  <c r="BG142" i="11"/>
  <c r="BE142" i="11"/>
  <c r="T142" i="11"/>
  <c r="R142" i="11"/>
  <c r="P142" i="11"/>
  <c r="BI141" i="11"/>
  <c r="BH141" i="11"/>
  <c r="BG141" i="11"/>
  <c r="BE141" i="11"/>
  <c r="T141" i="11"/>
  <c r="R141" i="11"/>
  <c r="P141" i="11"/>
  <c r="BI140" i="11"/>
  <c r="BH140" i="11"/>
  <c r="BG140" i="11"/>
  <c r="BE140" i="11"/>
  <c r="T140" i="11"/>
  <c r="R140" i="11"/>
  <c r="P140" i="11"/>
  <c r="BI139" i="11"/>
  <c r="BH139" i="11"/>
  <c r="BG139" i="11"/>
  <c r="BE139" i="11"/>
  <c r="T139" i="11"/>
  <c r="R139" i="11"/>
  <c r="P139" i="11"/>
  <c r="BI138" i="11"/>
  <c r="BH138" i="11"/>
  <c r="BG138" i="11"/>
  <c r="BE138" i="11"/>
  <c r="T138" i="11"/>
  <c r="R138" i="11"/>
  <c r="P138" i="11"/>
  <c r="BI137" i="11"/>
  <c r="BH137" i="11"/>
  <c r="BG137" i="11"/>
  <c r="BE137" i="11"/>
  <c r="T137" i="11"/>
  <c r="R137" i="11"/>
  <c r="P137" i="11"/>
  <c r="BI136" i="11"/>
  <c r="BH136" i="11"/>
  <c r="BG136" i="11"/>
  <c r="BE136" i="11"/>
  <c r="T136" i="11"/>
  <c r="R136" i="11"/>
  <c r="P136" i="11"/>
  <c r="BI135" i="11"/>
  <c r="BH135" i="11"/>
  <c r="BG135" i="11"/>
  <c r="BE135" i="11"/>
  <c r="T135" i="11"/>
  <c r="R135" i="11"/>
  <c r="P135" i="11"/>
  <c r="BI134" i="11"/>
  <c r="BH134" i="11"/>
  <c r="BG134" i="11"/>
  <c r="BE134" i="11"/>
  <c r="T134" i="11"/>
  <c r="R134" i="11"/>
  <c r="P134" i="11"/>
  <c r="BI131" i="11"/>
  <c r="BH131" i="11"/>
  <c r="BG131" i="11"/>
  <c r="BE131" i="11"/>
  <c r="T131" i="11"/>
  <c r="T130" i="11" s="1"/>
  <c r="R131" i="11"/>
  <c r="R130" i="11"/>
  <c r="P131" i="11"/>
  <c r="P130" i="11" s="1"/>
  <c r="BI129" i="11"/>
  <c r="BH129" i="11"/>
  <c r="BG129" i="11"/>
  <c r="BE129" i="11"/>
  <c r="T129" i="11"/>
  <c r="R129" i="11"/>
  <c r="P129" i="11"/>
  <c r="BI128" i="11"/>
  <c r="BH128" i="11"/>
  <c r="BG128" i="11"/>
  <c r="BE128" i="11"/>
  <c r="T128" i="11"/>
  <c r="R128" i="11"/>
  <c r="P128" i="11"/>
  <c r="BI126" i="11"/>
  <c r="BH126" i="11"/>
  <c r="BG126" i="11"/>
  <c r="BE126" i="11"/>
  <c r="T126" i="11"/>
  <c r="T125" i="11" s="1"/>
  <c r="R126" i="11"/>
  <c r="R125" i="11"/>
  <c r="P126" i="11"/>
  <c r="P125" i="11" s="1"/>
  <c r="J120" i="11"/>
  <c r="J119" i="11"/>
  <c r="F119" i="11"/>
  <c r="F117" i="11"/>
  <c r="E115" i="11"/>
  <c r="J92" i="11"/>
  <c r="J91" i="11"/>
  <c r="F91" i="11"/>
  <c r="F89" i="11"/>
  <c r="E87" i="11"/>
  <c r="J18" i="11"/>
  <c r="E18" i="11"/>
  <c r="F120" i="11" s="1"/>
  <c r="J17" i="11"/>
  <c r="J12" i="11"/>
  <c r="J89" i="11"/>
  <c r="E7" i="11"/>
  <c r="E85" i="11" s="1"/>
  <c r="J37" i="10"/>
  <c r="J36" i="10"/>
  <c r="AY104" i="1" s="1"/>
  <c r="J35" i="10"/>
  <c r="AX104" i="1" s="1"/>
  <c r="BI163" i="10"/>
  <c r="BH163" i="10"/>
  <c r="BG163" i="10"/>
  <c r="BE163" i="10"/>
  <c r="T163" i="10"/>
  <c r="R163" i="10"/>
  <c r="P163" i="10"/>
  <c r="BI162" i="10"/>
  <c r="BH162" i="10"/>
  <c r="BG162" i="10"/>
  <c r="BE162" i="10"/>
  <c r="T162" i="10"/>
  <c r="R162" i="10"/>
  <c r="P162" i="10"/>
  <c r="BI160" i="10"/>
  <c r="BH160" i="10"/>
  <c r="BG160" i="10"/>
  <c r="BE160" i="10"/>
  <c r="T160" i="10"/>
  <c r="R160" i="10"/>
  <c r="P160" i="10"/>
  <c r="BI159" i="10"/>
  <c r="BH159" i="10"/>
  <c r="BG159" i="10"/>
  <c r="BE159" i="10"/>
  <c r="T159" i="10"/>
  <c r="R159" i="10"/>
  <c r="P159" i="10"/>
  <c r="BI158" i="10"/>
  <c r="BH158" i="10"/>
  <c r="BG158" i="10"/>
  <c r="BE158" i="10"/>
  <c r="T158" i="10"/>
  <c r="R158" i="10"/>
  <c r="P158" i="10"/>
  <c r="BI157" i="10"/>
  <c r="BH157" i="10"/>
  <c r="BG157" i="10"/>
  <c r="BE157" i="10"/>
  <c r="T157" i="10"/>
  <c r="R157" i="10"/>
  <c r="P157" i="10"/>
  <c r="BI156" i="10"/>
  <c r="BH156" i="10"/>
  <c r="BG156" i="10"/>
  <c r="BE156" i="10"/>
  <c r="T156" i="10"/>
  <c r="R156" i="10"/>
  <c r="P156" i="10"/>
  <c r="BI155" i="10"/>
  <c r="BH155" i="10"/>
  <c r="BG155" i="10"/>
  <c r="BE155" i="10"/>
  <c r="T155" i="10"/>
  <c r="R155" i="10"/>
  <c r="P155" i="10"/>
  <c r="BI154" i="10"/>
  <c r="BH154" i="10"/>
  <c r="BG154" i="10"/>
  <c r="BE154" i="10"/>
  <c r="T154" i="10"/>
  <c r="R154" i="10"/>
  <c r="P154" i="10"/>
  <c r="BI153" i="10"/>
  <c r="BH153" i="10"/>
  <c r="BG153" i="10"/>
  <c r="BE153" i="10"/>
  <c r="T153" i="10"/>
  <c r="R153" i="10"/>
  <c r="P153" i="10"/>
  <c r="BI152" i="10"/>
  <c r="BH152" i="10"/>
  <c r="BG152" i="10"/>
  <c r="BE152" i="10"/>
  <c r="T152" i="10"/>
  <c r="R152" i="10"/>
  <c r="P152" i="10"/>
  <c r="BI151" i="10"/>
  <c r="BH151" i="10"/>
  <c r="BG151" i="10"/>
  <c r="BE151" i="10"/>
  <c r="T151" i="10"/>
  <c r="R151" i="10"/>
  <c r="P151" i="10"/>
  <c r="BI150" i="10"/>
  <c r="BH150" i="10"/>
  <c r="BG150" i="10"/>
  <c r="BE150" i="10"/>
  <c r="T150" i="10"/>
  <c r="R150" i="10"/>
  <c r="P150" i="10"/>
  <c r="BI149" i="10"/>
  <c r="BH149" i="10"/>
  <c r="BG149" i="10"/>
  <c r="BE149" i="10"/>
  <c r="T149" i="10"/>
  <c r="R149" i="10"/>
  <c r="P149" i="10"/>
  <c r="BI148" i="10"/>
  <c r="BH148" i="10"/>
  <c r="BG148" i="10"/>
  <c r="BE148" i="10"/>
  <c r="T148" i="10"/>
  <c r="R148" i="10"/>
  <c r="P148" i="10"/>
  <c r="BI147" i="10"/>
  <c r="BH147" i="10"/>
  <c r="BG147" i="10"/>
  <c r="BE147" i="10"/>
  <c r="T147" i="10"/>
  <c r="R147" i="10"/>
  <c r="P147" i="10"/>
  <c r="BI146" i="10"/>
  <c r="BH146" i="10"/>
  <c r="BG146" i="10"/>
  <c r="BE146" i="10"/>
  <c r="T146" i="10"/>
  <c r="R146" i="10"/>
  <c r="P146" i="10"/>
  <c r="BI145" i="10"/>
  <c r="BH145" i="10"/>
  <c r="BG145" i="10"/>
  <c r="BE145" i="10"/>
  <c r="T145" i="10"/>
  <c r="R145" i="10"/>
  <c r="P145" i="10"/>
  <c r="BI144" i="10"/>
  <c r="BH144" i="10"/>
  <c r="BG144" i="10"/>
  <c r="BE144" i="10"/>
  <c r="T144" i="10"/>
  <c r="R144" i="10"/>
  <c r="P144" i="10"/>
  <c r="BI143" i="10"/>
  <c r="BH143" i="10"/>
  <c r="BG143" i="10"/>
  <c r="BE143" i="10"/>
  <c r="T143" i="10"/>
  <c r="R143" i="10"/>
  <c r="P143" i="10"/>
  <c r="BI142" i="10"/>
  <c r="BH142" i="10"/>
  <c r="BG142" i="10"/>
  <c r="BE142" i="10"/>
  <c r="T142" i="10"/>
  <c r="R142" i="10"/>
  <c r="P142" i="10"/>
  <c r="BI141" i="10"/>
  <c r="BH141" i="10"/>
  <c r="BG141" i="10"/>
  <c r="BE141" i="10"/>
  <c r="T141" i="10"/>
  <c r="R141" i="10"/>
  <c r="P141" i="10"/>
  <c r="BI140" i="10"/>
  <c r="BH140" i="10"/>
  <c r="BG140" i="10"/>
  <c r="BE140" i="10"/>
  <c r="T140" i="10"/>
  <c r="R140" i="10"/>
  <c r="P140" i="10"/>
  <c r="BI139" i="10"/>
  <c r="BH139" i="10"/>
  <c r="BG139" i="10"/>
  <c r="BE139" i="10"/>
  <c r="T139" i="10"/>
  <c r="R139" i="10"/>
  <c r="P139" i="10"/>
  <c r="BI138" i="10"/>
  <c r="BH138" i="10"/>
  <c r="BG138" i="10"/>
  <c r="BE138" i="10"/>
  <c r="T138" i="10"/>
  <c r="R138" i="10"/>
  <c r="P138" i="10"/>
  <c r="BI137" i="10"/>
  <c r="BH137" i="10"/>
  <c r="BG137" i="10"/>
  <c r="BE137" i="10"/>
  <c r="T137" i="10"/>
  <c r="R137" i="10"/>
  <c r="P137" i="10"/>
  <c r="BI136" i="10"/>
  <c r="BH136" i="10"/>
  <c r="BG136" i="10"/>
  <c r="BE136" i="10"/>
  <c r="T136" i="10"/>
  <c r="R136" i="10"/>
  <c r="P136" i="10"/>
  <c r="BI135" i="10"/>
  <c r="BH135" i="10"/>
  <c r="BG135" i="10"/>
  <c r="BE135" i="10"/>
  <c r="T135" i="10"/>
  <c r="R135" i="10"/>
  <c r="P135" i="10"/>
  <c r="BI134" i="10"/>
  <c r="BH134" i="10"/>
  <c r="BG134" i="10"/>
  <c r="BE134" i="10"/>
  <c r="T134" i="10"/>
  <c r="R134" i="10"/>
  <c r="P134" i="10"/>
  <c r="BI133" i="10"/>
  <c r="BH133" i="10"/>
  <c r="BG133" i="10"/>
  <c r="BE133" i="10"/>
  <c r="T133" i="10"/>
  <c r="R133" i="10"/>
  <c r="P133" i="10"/>
  <c r="BI132" i="10"/>
  <c r="BH132" i="10"/>
  <c r="BG132" i="10"/>
  <c r="BE132" i="10"/>
  <c r="T132" i="10"/>
  <c r="R132" i="10"/>
  <c r="P132" i="10"/>
  <c r="BI131" i="10"/>
  <c r="BH131" i="10"/>
  <c r="BG131" i="10"/>
  <c r="BE131" i="10"/>
  <c r="T131" i="10"/>
  <c r="R131" i="10"/>
  <c r="P131" i="10"/>
  <c r="BI130" i="10"/>
  <c r="BH130" i="10"/>
  <c r="BG130" i="10"/>
  <c r="BE130" i="10"/>
  <c r="T130" i="10"/>
  <c r="R130" i="10"/>
  <c r="P130" i="10"/>
  <c r="BI129" i="10"/>
  <c r="BH129" i="10"/>
  <c r="BG129" i="10"/>
  <c r="BE129" i="10"/>
  <c r="T129" i="10"/>
  <c r="R129" i="10"/>
  <c r="P129" i="10"/>
  <c r="BI128" i="10"/>
  <c r="BH128" i="10"/>
  <c r="BG128" i="10"/>
  <c r="BE128" i="10"/>
  <c r="T128" i="10"/>
  <c r="R128" i="10"/>
  <c r="P128" i="10"/>
  <c r="BI127" i="10"/>
  <c r="BH127" i="10"/>
  <c r="BG127" i="10"/>
  <c r="BE127" i="10"/>
  <c r="T127" i="10"/>
  <c r="R127" i="10"/>
  <c r="P127" i="10"/>
  <c r="BI126" i="10"/>
  <c r="BH126" i="10"/>
  <c r="BG126" i="10"/>
  <c r="BE126" i="10"/>
  <c r="T126" i="10"/>
  <c r="R126" i="10"/>
  <c r="P126" i="10"/>
  <c r="BI125" i="10"/>
  <c r="BH125" i="10"/>
  <c r="BG125" i="10"/>
  <c r="BE125" i="10"/>
  <c r="T125" i="10"/>
  <c r="R125" i="10"/>
  <c r="P125" i="10"/>
  <c r="BI124" i="10"/>
  <c r="BH124" i="10"/>
  <c r="BG124" i="10"/>
  <c r="BE124" i="10"/>
  <c r="T124" i="10"/>
  <c r="R124" i="10"/>
  <c r="P124" i="10"/>
  <c r="BI123" i="10"/>
  <c r="BH123" i="10"/>
  <c r="BG123" i="10"/>
  <c r="BE123" i="10"/>
  <c r="T123" i="10"/>
  <c r="R123" i="10"/>
  <c r="P123" i="10"/>
  <c r="BI122" i="10"/>
  <c r="BH122" i="10"/>
  <c r="BG122" i="10"/>
  <c r="BE122" i="10"/>
  <c r="T122" i="10"/>
  <c r="R122" i="10"/>
  <c r="P122" i="10"/>
  <c r="J116" i="10"/>
  <c r="J115" i="10"/>
  <c r="F115" i="10"/>
  <c r="F113" i="10"/>
  <c r="E111" i="10"/>
  <c r="J92" i="10"/>
  <c r="J91" i="10"/>
  <c r="F91" i="10"/>
  <c r="F89" i="10"/>
  <c r="E87" i="10"/>
  <c r="J18" i="10"/>
  <c r="E18" i="10"/>
  <c r="F116" i="10"/>
  <c r="J17" i="10"/>
  <c r="J12" i="10"/>
  <c r="J113" i="10" s="1"/>
  <c r="E7" i="10"/>
  <c r="E109" i="10"/>
  <c r="J37" i="9"/>
  <c r="J36" i="9"/>
  <c r="AY103" i="1" s="1"/>
  <c r="J35" i="9"/>
  <c r="AX103" i="1" s="1"/>
  <c r="BI252" i="9"/>
  <c r="BH252" i="9"/>
  <c r="BG252" i="9"/>
  <c r="BE252" i="9"/>
  <c r="T252" i="9"/>
  <c r="R252" i="9"/>
  <c r="P252" i="9"/>
  <c r="BI251" i="9"/>
  <c r="BH251" i="9"/>
  <c r="BG251" i="9"/>
  <c r="BE251" i="9"/>
  <c r="T251" i="9"/>
  <c r="R251" i="9"/>
  <c r="P251" i="9"/>
  <c r="BI250" i="9"/>
  <c r="BH250" i="9"/>
  <c r="BG250" i="9"/>
  <c r="BE250" i="9"/>
  <c r="T250" i="9"/>
  <c r="R250" i="9"/>
  <c r="P250" i="9"/>
  <c r="BI249" i="9"/>
  <c r="BH249" i="9"/>
  <c r="BG249" i="9"/>
  <c r="BE249" i="9"/>
  <c r="T249" i="9"/>
  <c r="R249" i="9"/>
  <c r="P249" i="9"/>
  <c r="BI248" i="9"/>
  <c r="BH248" i="9"/>
  <c r="BG248" i="9"/>
  <c r="BE248" i="9"/>
  <c r="T248" i="9"/>
  <c r="R248" i="9"/>
  <c r="P248" i="9"/>
  <c r="BI247" i="9"/>
  <c r="BH247" i="9"/>
  <c r="BG247" i="9"/>
  <c r="BE247" i="9"/>
  <c r="T247" i="9"/>
  <c r="R247" i="9"/>
  <c r="P247" i="9"/>
  <c r="BI246" i="9"/>
  <c r="BH246" i="9"/>
  <c r="BG246" i="9"/>
  <c r="BE246" i="9"/>
  <c r="T246" i="9"/>
  <c r="R246" i="9"/>
  <c r="P246" i="9"/>
  <c r="BI245" i="9"/>
  <c r="BH245" i="9"/>
  <c r="BG245" i="9"/>
  <c r="BE245" i="9"/>
  <c r="T245" i="9"/>
  <c r="R245" i="9"/>
  <c r="P245" i="9"/>
  <c r="BI244" i="9"/>
  <c r="BH244" i="9"/>
  <c r="BG244" i="9"/>
  <c r="BE244" i="9"/>
  <c r="T244" i="9"/>
  <c r="R244" i="9"/>
  <c r="P244" i="9"/>
  <c r="BI243" i="9"/>
  <c r="BH243" i="9"/>
  <c r="BG243" i="9"/>
  <c r="BE243" i="9"/>
  <c r="T243" i="9"/>
  <c r="R243" i="9"/>
  <c r="P243" i="9"/>
  <c r="BI242" i="9"/>
  <c r="BH242" i="9"/>
  <c r="BG242" i="9"/>
  <c r="BE242" i="9"/>
  <c r="T242" i="9"/>
  <c r="R242" i="9"/>
  <c r="P242" i="9"/>
  <c r="BI241" i="9"/>
  <c r="BH241" i="9"/>
  <c r="BG241" i="9"/>
  <c r="BE241" i="9"/>
  <c r="T241" i="9"/>
  <c r="R241" i="9"/>
  <c r="P241" i="9"/>
  <c r="BI240" i="9"/>
  <c r="BH240" i="9"/>
  <c r="BG240" i="9"/>
  <c r="BE240" i="9"/>
  <c r="T240" i="9"/>
  <c r="R240" i="9"/>
  <c r="P240" i="9"/>
  <c r="BI239" i="9"/>
  <c r="BH239" i="9"/>
  <c r="BG239" i="9"/>
  <c r="BE239" i="9"/>
  <c r="T239" i="9"/>
  <c r="R239" i="9"/>
  <c r="P239" i="9"/>
  <c r="BI238" i="9"/>
  <c r="BH238" i="9"/>
  <c r="BG238" i="9"/>
  <c r="BE238" i="9"/>
  <c r="T238" i="9"/>
  <c r="R238" i="9"/>
  <c r="P238" i="9"/>
  <c r="BI237" i="9"/>
  <c r="BH237" i="9"/>
  <c r="BG237" i="9"/>
  <c r="BE237" i="9"/>
  <c r="T237" i="9"/>
  <c r="R237" i="9"/>
  <c r="P237" i="9"/>
  <c r="BI236" i="9"/>
  <c r="BH236" i="9"/>
  <c r="BG236" i="9"/>
  <c r="BE236" i="9"/>
  <c r="T236" i="9"/>
  <c r="R236" i="9"/>
  <c r="P236" i="9"/>
  <c r="BI235" i="9"/>
  <c r="BH235" i="9"/>
  <c r="BG235" i="9"/>
  <c r="BE235" i="9"/>
  <c r="T235" i="9"/>
  <c r="R235" i="9"/>
  <c r="P235" i="9"/>
  <c r="BI234" i="9"/>
  <c r="BH234" i="9"/>
  <c r="BG234" i="9"/>
  <c r="BE234" i="9"/>
  <c r="T234" i="9"/>
  <c r="R234" i="9"/>
  <c r="P234" i="9"/>
  <c r="BI233" i="9"/>
  <c r="BH233" i="9"/>
  <c r="BG233" i="9"/>
  <c r="BE233" i="9"/>
  <c r="T233" i="9"/>
  <c r="R233" i="9"/>
  <c r="P233" i="9"/>
  <c r="BI232" i="9"/>
  <c r="BH232" i="9"/>
  <c r="BG232" i="9"/>
  <c r="BE232" i="9"/>
  <c r="T232" i="9"/>
  <c r="R232" i="9"/>
  <c r="P232" i="9"/>
  <c r="BI231" i="9"/>
  <c r="BH231" i="9"/>
  <c r="BG231" i="9"/>
  <c r="BE231" i="9"/>
  <c r="T231" i="9"/>
  <c r="R231" i="9"/>
  <c r="P231" i="9"/>
  <c r="BI230" i="9"/>
  <c r="BH230" i="9"/>
  <c r="BG230" i="9"/>
  <c r="BE230" i="9"/>
  <c r="T230" i="9"/>
  <c r="R230" i="9"/>
  <c r="P230" i="9"/>
  <c r="BI229" i="9"/>
  <c r="BH229" i="9"/>
  <c r="BG229" i="9"/>
  <c r="BE229" i="9"/>
  <c r="T229" i="9"/>
  <c r="R229" i="9"/>
  <c r="P229" i="9"/>
  <c r="BI228" i="9"/>
  <c r="BH228" i="9"/>
  <c r="BG228" i="9"/>
  <c r="BE228" i="9"/>
  <c r="T228" i="9"/>
  <c r="R228" i="9"/>
  <c r="P228" i="9"/>
  <c r="BI227" i="9"/>
  <c r="BH227" i="9"/>
  <c r="BG227" i="9"/>
  <c r="BE227" i="9"/>
  <c r="T227" i="9"/>
  <c r="R227" i="9"/>
  <c r="P227" i="9"/>
  <c r="BI226" i="9"/>
  <c r="BH226" i="9"/>
  <c r="BG226" i="9"/>
  <c r="BE226" i="9"/>
  <c r="T226" i="9"/>
  <c r="R226" i="9"/>
  <c r="P226" i="9"/>
  <c r="BI225" i="9"/>
  <c r="BH225" i="9"/>
  <c r="BG225" i="9"/>
  <c r="BE225" i="9"/>
  <c r="T225" i="9"/>
  <c r="R225" i="9"/>
  <c r="P225" i="9"/>
  <c r="BI224" i="9"/>
  <c r="BH224" i="9"/>
  <c r="BG224" i="9"/>
  <c r="BE224" i="9"/>
  <c r="T224" i="9"/>
  <c r="R224" i="9"/>
  <c r="P224" i="9"/>
  <c r="BI223" i="9"/>
  <c r="BH223" i="9"/>
  <c r="BG223" i="9"/>
  <c r="BE223" i="9"/>
  <c r="T223" i="9"/>
  <c r="R223" i="9"/>
  <c r="P223" i="9"/>
  <c r="BI222" i="9"/>
  <c r="BH222" i="9"/>
  <c r="BG222" i="9"/>
  <c r="BE222" i="9"/>
  <c r="T222" i="9"/>
  <c r="R222" i="9"/>
  <c r="P222" i="9"/>
  <c r="BI221" i="9"/>
  <c r="BH221" i="9"/>
  <c r="BG221" i="9"/>
  <c r="BE221" i="9"/>
  <c r="T221" i="9"/>
  <c r="R221" i="9"/>
  <c r="P221" i="9"/>
  <c r="BI220" i="9"/>
  <c r="BH220" i="9"/>
  <c r="BG220" i="9"/>
  <c r="BE220" i="9"/>
  <c r="T220" i="9"/>
  <c r="R220" i="9"/>
  <c r="P220" i="9"/>
  <c r="BI219" i="9"/>
  <c r="BH219" i="9"/>
  <c r="BG219" i="9"/>
  <c r="BE219" i="9"/>
  <c r="T219" i="9"/>
  <c r="R219" i="9"/>
  <c r="P219" i="9"/>
  <c r="BI218" i="9"/>
  <c r="BH218" i="9"/>
  <c r="BG218" i="9"/>
  <c r="BE218" i="9"/>
  <c r="T218" i="9"/>
  <c r="R218" i="9"/>
  <c r="P218" i="9"/>
  <c r="BI217" i="9"/>
  <c r="BH217" i="9"/>
  <c r="BG217" i="9"/>
  <c r="BE217" i="9"/>
  <c r="T217" i="9"/>
  <c r="R217" i="9"/>
  <c r="P217" i="9"/>
  <c r="BI216" i="9"/>
  <c r="BH216" i="9"/>
  <c r="BG216" i="9"/>
  <c r="BE216" i="9"/>
  <c r="T216" i="9"/>
  <c r="R216" i="9"/>
  <c r="P216" i="9"/>
  <c r="BI215" i="9"/>
  <c r="BH215" i="9"/>
  <c r="BG215" i="9"/>
  <c r="BE215" i="9"/>
  <c r="T215" i="9"/>
  <c r="R215" i="9"/>
  <c r="P215" i="9"/>
  <c r="BI214" i="9"/>
  <c r="BH214" i="9"/>
  <c r="BG214" i="9"/>
  <c r="BE214" i="9"/>
  <c r="T214" i="9"/>
  <c r="R214" i="9"/>
  <c r="P214" i="9"/>
  <c r="BI213" i="9"/>
  <c r="BH213" i="9"/>
  <c r="BG213" i="9"/>
  <c r="BE213" i="9"/>
  <c r="T213" i="9"/>
  <c r="R213" i="9"/>
  <c r="P213" i="9"/>
  <c r="BI211" i="9"/>
  <c r="BH211" i="9"/>
  <c r="BG211" i="9"/>
  <c r="BE211" i="9"/>
  <c r="T211" i="9"/>
  <c r="R211" i="9"/>
  <c r="P211" i="9"/>
  <c r="BI210" i="9"/>
  <c r="BH210" i="9"/>
  <c r="BG210" i="9"/>
  <c r="BE210" i="9"/>
  <c r="T210" i="9"/>
  <c r="R210" i="9"/>
  <c r="P210" i="9"/>
  <c r="BI209" i="9"/>
  <c r="BH209" i="9"/>
  <c r="BG209" i="9"/>
  <c r="BE209" i="9"/>
  <c r="T209" i="9"/>
  <c r="R209" i="9"/>
  <c r="P209" i="9"/>
  <c r="BI208" i="9"/>
  <c r="BH208" i="9"/>
  <c r="BG208" i="9"/>
  <c r="BE208" i="9"/>
  <c r="T208" i="9"/>
  <c r="R208" i="9"/>
  <c r="P208" i="9"/>
  <c r="BI207" i="9"/>
  <c r="BH207" i="9"/>
  <c r="BG207" i="9"/>
  <c r="BE207" i="9"/>
  <c r="T207" i="9"/>
  <c r="R207" i="9"/>
  <c r="P207" i="9"/>
  <c r="BI206" i="9"/>
  <c r="BH206" i="9"/>
  <c r="BG206" i="9"/>
  <c r="BE206" i="9"/>
  <c r="T206" i="9"/>
  <c r="R206" i="9"/>
  <c r="P206" i="9"/>
  <c r="BI205" i="9"/>
  <c r="BH205" i="9"/>
  <c r="BG205" i="9"/>
  <c r="BE205" i="9"/>
  <c r="T205" i="9"/>
  <c r="R205" i="9"/>
  <c r="P205" i="9"/>
  <c r="BI204" i="9"/>
  <c r="BH204" i="9"/>
  <c r="BG204" i="9"/>
  <c r="BE204" i="9"/>
  <c r="T204" i="9"/>
  <c r="R204" i="9"/>
  <c r="P204" i="9"/>
  <c r="BI203" i="9"/>
  <c r="BH203" i="9"/>
  <c r="BG203" i="9"/>
  <c r="BE203" i="9"/>
  <c r="T203" i="9"/>
  <c r="R203" i="9"/>
  <c r="P203" i="9"/>
  <c r="BI202" i="9"/>
  <c r="BH202" i="9"/>
  <c r="BG202" i="9"/>
  <c r="BE202" i="9"/>
  <c r="T202" i="9"/>
  <c r="R202" i="9"/>
  <c r="P202" i="9"/>
  <c r="BI201" i="9"/>
  <c r="BH201" i="9"/>
  <c r="BG201" i="9"/>
  <c r="BE201" i="9"/>
  <c r="T201" i="9"/>
  <c r="R201" i="9"/>
  <c r="P201" i="9"/>
  <c r="BI200" i="9"/>
  <c r="BH200" i="9"/>
  <c r="BG200" i="9"/>
  <c r="BE200" i="9"/>
  <c r="T200" i="9"/>
  <c r="R200" i="9"/>
  <c r="P200" i="9"/>
  <c r="BI199" i="9"/>
  <c r="BH199" i="9"/>
  <c r="BG199" i="9"/>
  <c r="BE199" i="9"/>
  <c r="T199" i="9"/>
  <c r="R199" i="9"/>
  <c r="P199" i="9"/>
  <c r="BI198" i="9"/>
  <c r="BH198" i="9"/>
  <c r="BG198" i="9"/>
  <c r="BE198" i="9"/>
  <c r="T198" i="9"/>
  <c r="R198" i="9"/>
  <c r="P198" i="9"/>
  <c r="BI197" i="9"/>
  <c r="BH197" i="9"/>
  <c r="BG197" i="9"/>
  <c r="BE197" i="9"/>
  <c r="T197" i="9"/>
  <c r="R197" i="9"/>
  <c r="P197" i="9"/>
  <c r="BI196" i="9"/>
  <c r="BH196" i="9"/>
  <c r="BG196" i="9"/>
  <c r="BE196" i="9"/>
  <c r="T196" i="9"/>
  <c r="R196" i="9"/>
  <c r="P196" i="9"/>
  <c r="BI195" i="9"/>
  <c r="BH195" i="9"/>
  <c r="BG195" i="9"/>
  <c r="BE195" i="9"/>
  <c r="T195" i="9"/>
  <c r="R195" i="9"/>
  <c r="P195" i="9"/>
  <c r="BI194" i="9"/>
  <c r="BH194" i="9"/>
  <c r="BG194" i="9"/>
  <c r="BE194" i="9"/>
  <c r="T194" i="9"/>
  <c r="R194" i="9"/>
  <c r="P194" i="9"/>
  <c r="BI193" i="9"/>
  <c r="BH193" i="9"/>
  <c r="BG193" i="9"/>
  <c r="BE193" i="9"/>
  <c r="T193" i="9"/>
  <c r="R193" i="9"/>
  <c r="P193" i="9"/>
  <c r="BI192" i="9"/>
  <c r="BH192" i="9"/>
  <c r="BG192" i="9"/>
  <c r="BE192" i="9"/>
  <c r="T192" i="9"/>
  <c r="R192" i="9"/>
  <c r="P192" i="9"/>
  <c r="BI191" i="9"/>
  <c r="BH191" i="9"/>
  <c r="BG191" i="9"/>
  <c r="BE191" i="9"/>
  <c r="T191" i="9"/>
  <c r="R191" i="9"/>
  <c r="P191" i="9"/>
  <c r="BI190" i="9"/>
  <c r="BH190" i="9"/>
  <c r="BG190" i="9"/>
  <c r="BE190" i="9"/>
  <c r="T190" i="9"/>
  <c r="R190" i="9"/>
  <c r="P190" i="9"/>
  <c r="BI189" i="9"/>
  <c r="BH189" i="9"/>
  <c r="BG189" i="9"/>
  <c r="BE189" i="9"/>
  <c r="T189" i="9"/>
  <c r="R189" i="9"/>
  <c r="P189" i="9"/>
  <c r="BI188" i="9"/>
  <c r="BH188" i="9"/>
  <c r="BG188" i="9"/>
  <c r="BE188" i="9"/>
  <c r="T188" i="9"/>
  <c r="R188" i="9"/>
  <c r="P188" i="9"/>
  <c r="BI187" i="9"/>
  <c r="BH187" i="9"/>
  <c r="BG187" i="9"/>
  <c r="BE187" i="9"/>
  <c r="T187" i="9"/>
  <c r="R187" i="9"/>
  <c r="P187" i="9"/>
  <c r="BI186" i="9"/>
  <c r="BH186" i="9"/>
  <c r="BG186" i="9"/>
  <c r="BE186" i="9"/>
  <c r="T186" i="9"/>
  <c r="R186" i="9"/>
  <c r="P186" i="9"/>
  <c r="BI185" i="9"/>
  <c r="BH185" i="9"/>
  <c r="BG185" i="9"/>
  <c r="BE185" i="9"/>
  <c r="T185" i="9"/>
  <c r="R185" i="9"/>
  <c r="P185" i="9"/>
  <c r="BI184" i="9"/>
  <c r="BH184" i="9"/>
  <c r="BG184" i="9"/>
  <c r="BE184" i="9"/>
  <c r="T184" i="9"/>
  <c r="R184" i="9"/>
  <c r="P184" i="9"/>
  <c r="BI183" i="9"/>
  <c r="BH183" i="9"/>
  <c r="BG183" i="9"/>
  <c r="BE183" i="9"/>
  <c r="T183" i="9"/>
  <c r="R183" i="9"/>
  <c r="P183" i="9"/>
  <c r="BI182" i="9"/>
  <c r="BH182" i="9"/>
  <c r="BG182" i="9"/>
  <c r="BE182" i="9"/>
  <c r="T182" i="9"/>
  <c r="R182" i="9"/>
  <c r="P182" i="9"/>
  <c r="BI181" i="9"/>
  <c r="BH181" i="9"/>
  <c r="BG181" i="9"/>
  <c r="BE181" i="9"/>
  <c r="T181" i="9"/>
  <c r="R181" i="9"/>
  <c r="P181" i="9"/>
  <c r="BI180" i="9"/>
  <c r="BH180" i="9"/>
  <c r="BG180" i="9"/>
  <c r="BE180" i="9"/>
  <c r="T180" i="9"/>
  <c r="R180" i="9"/>
  <c r="P180" i="9"/>
  <c r="BI179" i="9"/>
  <c r="BH179" i="9"/>
  <c r="BG179" i="9"/>
  <c r="BE179" i="9"/>
  <c r="T179" i="9"/>
  <c r="R179" i="9"/>
  <c r="P179" i="9"/>
  <c r="BI178" i="9"/>
  <c r="BH178" i="9"/>
  <c r="BG178" i="9"/>
  <c r="BE178" i="9"/>
  <c r="T178" i="9"/>
  <c r="R178" i="9"/>
  <c r="P178" i="9"/>
  <c r="BI177" i="9"/>
  <c r="BH177" i="9"/>
  <c r="BG177" i="9"/>
  <c r="BE177" i="9"/>
  <c r="T177" i="9"/>
  <c r="R177" i="9"/>
  <c r="P177" i="9"/>
  <c r="BI176" i="9"/>
  <c r="BH176" i="9"/>
  <c r="BG176" i="9"/>
  <c r="BE176" i="9"/>
  <c r="T176" i="9"/>
  <c r="R176" i="9"/>
  <c r="P176" i="9"/>
  <c r="BI175" i="9"/>
  <c r="BH175" i="9"/>
  <c r="BG175" i="9"/>
  <c r="BE175" i="9"/>
  <c r="T175" i="9"/>
  <c r="R175" i="9"/>
  <c r="P175" i="9"/>
  <c r="BI174" i="9"/>
  <c r="BH174" i="9"/>
  <c r="BG174" i="9"/>
  <c r="BE174" i="9"/>
  <c r="T174" i="9"/>
  <c r="R174" i="9"/>
  <c r="P174" i="9"/>
  <c r="BI173" i="9"/>
  <c r="BH173" i="9"/>
  <c r="BG173" i="9"/>
  <c r="BE173" i="9"/>
  <c r="T173" i="9"/>
  <c r="R173" i="9"/>
  <c r="P173" i="9"/>
  <c r="BI172" i="9"/>
  <c r="BH172" i="9"/>
  <c r="BG172" i="9"/>
  <c r="BE172" i="9"/>
  <c r="T172" i="9"/>
  <c r="R172" i="9"/>
  <c r="P172" i="9"/>
  <c r="BI171" i="9"/>
  <c r="BH171" i="9"/>
  <c r="BG171" i="9"/>
  <c r="BE171" i="9"/>
  <c r="T171" i="9"/>
  <c r="R171" i="9"/>
  <c r="P171" i="9"/>
  <c r="BI170" i="9"/>
  <c r="BH170" i="9"/>
  <c r="BG170" i="9"/>
  <c r="BE170" i="9"/>
  <c r="T170" i="9"/>
  <c r="R170" i="9"/>
  <c r="P170" i="9"/>
  <c r="BI169" i="9"/>
  <c r="BH169" i="9"/>
  <c r="BG169" i="9"/>
  <c r="BE169" i="9"/>
  <c r="T169" i="9"/>
  <c r="R169" i="9"/>
  <c r="P169" i="9"/>
  <c r="BI168" i="9"/>
  <c r="BH168" i="9"/>
  <c r="BG168" i="9"/>
  <c r="BE168" i="9"/>
  <c r="T168" i="9"/>
  <c r="R168" i="9"/>
  <c r="P168" i="9"/>
  <c r="BI167" i="9"/>
  <c r="BH167" i="9"/>
  <c r="BG167" i="9"/>
  <c r="BE167" i="9"/>
  <c r="T167" i="9"/>
  <c r="R167" i="9"/>
  <c r="P167" i="9"/>
  <c r="BI166" i="9"/>
  <c r="BH166" i="9"/>
  <c r="BG166" i="9"/>
  <c r="BE166" i="9"/>
  <c r="T166" i="9"/>
  <c r="R166" i="9"/>
  <c r="P166" i="9"/>
  <c r="BI165" i="9"/>
  <c r="BH165" i="9"/>
  <c r="BG165" i="9"/>
  <c r="BE165" i="9"/>
  <c r="T165" i="9"/>
  <c r="R165" i="9"/>
  <c r="P165" i="9"/>
  <c r="BI164" i="9"/>
  <c r="BH164" i="9"/>
  <c r="BG164" i="9"/>
  <c r="BE164" i="9"/>
  <c r="T164" i="9"/>
  <c r="R164" i="9"/>
  <c r="P164" i="9"/>
  <c r="BI163" i="9"/>
  <c r="BH163" i="9"/>
  <c r="BG163" i="9"/>
  <c r="BE163" i="9"/>
  <c r="T163" i="9"/>
  <c r="R163" i="9"/>
  <c r="P163" i="9"/>
  <c r="BI162" i="9"/>
  <c r="BH162" i="9"/>
  <c r="BG162" i="9"/>
  <c r="BE162" i="9"/>
  <c r="T162" i="9"/>
  <c r="R162" i="9"/>
  <c r="P162" i="9"/>
  <c r="BI161" i="9"/>
  <c r="BH161" i="9"/>
  <c r="BG161" i="9"/>
  <c r="BE161" i="9"/>
  <c r="T161" i="9"/>
  <c r="R161" i="9"/>
  <c r="P161" i="9"/>
  <c r="BI160" i="9"/>
  <c r="BH160" i="9"/>
  <c r="BG160" i="9"/>
  <c r="BE160" i="9"/>
  <c r="T160" i="9"/>
  <c r="R160" i="9"/>
  <c r="P160" i="9"/>
  <c r="BI159" i="9"/>
  <c r="BH159" i="9"/>
  <c r="BG159" i="9"/>
  <c r="BE159" i="9"/>
  <c r="T159" i="9"/>
  <c r="R159" i="9"/>
  <c r="P159" i="9"/>
  <c r="BI158" i="9"/>
  <c r="BH158" i="9"/>
  <c r="BG158" i="9"/>
  <c r="BE158" i="9"/>
  <c r="T158" i="9"/>
  <c r="R158" i="9"/>
  <c r="P158" i="9"/>
  <c r="BI157" i="9"/>
  <c r="BH157" i="9"/>
  <c r="BG157" i="9"/>
  <c r="BE157" i="9"/>
  <c r="T157" i="9"/>
  <c r="R157" i="9"/>
  <c r="P157" i="9"/>
  <c r="BI156" i="9"/>
  <c r="BH156" i="9"/>
  <c r="BG156" i="9"/>
  <c r="BE156" i="9"/>
  <c r="T156" i="9"/>
  <c r="R156" i="9"/>
  <c r="P156" i="9"/>
  <c r="BI155" i="9"/>
  <c r="BH155" i="9"/>
  <c r="BG155" i="9"/>
  <c r="BE155" i="9"/>
  <c r="T155" i="9"/>
  <c r="R155" i="9"/>
  <c r="P155" i="9"/>
  <c r="BI154" i="9"/>
  <c r="BH154" i="9"/>
  <c r="BG154" i="9"/>
  <c r="BE154" i="9"/>
  <c r="T154" i="9"/>
  <c r="R154" i="9"/>
  <c r="P154" i="9"/>
  <c r="BI153" i="9"/>
  <c r="BH153" i="9"/>
  <c r="BG153" i="9"/>
  <c r="BE153" i="9"/>
  <c r="T153" i="9"/>
  <c r="R153" i="9"/>
  <c r="P153" i="9"/>
  <c r="BI152" i="9"/>
  <c r="BH152" i="9"/>
  <c r="BG152" i="9"/>
  <c r="BE152" i="9"/>
  <c r="T152" i="9"/>
  <c r="R152" i="9"/>
  <c r="P152" i="9"/>
  <c r="BI151" i="9"/>
  <c r="BH151" i="9"/>
  <c r="BG151" i="9"/>
  <c r="BE151" i="9"/>
  <c r="T151" i="9"/>
  <c r="R151" i="9"/>
  <c r="P151" i="9"/>
  <c r="BI150" i="9"/>
  <c r="BH150" i="9"/>
  <c r="BG150" i="9"/>
  <c r="BE150" i="9"/>
  <c r="T150" i="9"/>
  <c r="R150" i="9"/>
  <c r="P150" i="9"/>
  <c r="BI149" i="9"/>
  <c r="BH149" i="9"/>
  <c r="BG149" i="9"/>
  <c r="BE149" i="9"/>
  <c r="T149" i="9"/>
  <c r="R149" i="9"/>
  <c r="P149" i="9"/>
  <c r="BI148" i="9"/>
  <c r="BH148" i="9"/>
  <c r="BG148" i="9"/>
  <c r="BE148" i="9"/>
  <c r="T148" i="9"/>
  <c r="R148" i="9"/>
  <c r="P148" i="9"/>
  <c r="BI147" i="9"/>
  <c r="BH147" i="9"/>
  <c r="BG147" i="9"/>
  <c r="BE147" i="9"/>
  <c r="T147" i="9"/>
  <c r="R147" i="9"/>
  <c r="P147" i="9"/>
  <c r="BI146" i="9"/>
  <c r="BH146" i="9"/>
  <c r="BG146" i="9"/>
  <c r="BE146" i="9"/>
  <c r="T146" i="9"/>
  <c r="R146" i="9"/>
  <c r="P146" i="9"/>
  <c r="BI145" i="9"/>
  <c r="BH145" i="9"/>
  <c r="BG145" i="9"/>
  <c r="BE145" i="9"/>
  <c r="T145" i="9"/>
  <c r="R145" i="9"/>
  <c r="P145" i="9"/>
  <c r="BI144" i="9"/>
  <c r="BH144" i="9"/>
  <c r="BG144" i="9"/>
  <c r="BE144" i="9"/>
  <c r="T144" i="9"/>
  <c r="R144" i="9"/>
  <c r="P144" i="9"/>
  <c r="BI143" i="9"/>
  <c r="BH143" i="9"/>
  <c r="BG143" i="9"/>
  <c r="BE143" i="9"/>
  <c r="T143" i="9"/>
  <c r="R143" i="9"/>
  <c r="P143" i="9"/>
  <c r="BI142" i="9"/>
  <c r="BH142" i="9"/>
  <c r="BG142" i="9"/>
  <c r="BE142" i="9"/>
  <c r="T142" i="9"/>
  <c r="R142" i="9"/>
  <c r="P142" i="9"/>
  <c r="BI141" i="9"/>
  <c r="BH141" i="9"/>
  <c r="BG141" i="9"/>
  <c r="BE141" i="9"/>
  <c r="T141" i="9"/>
  <c r="R141" i="9"/>
  <c r="P141" i="9"/>
  <c r="BI140" i="9"/>
  <c r="BH140" i="9"/>
  <c r="BG140" i="9"/>
  <c r="BE140" i="9"/>
  <c r="T140" i="9"/>
  <c r="R140" i="9"/>
  <c r="P140" i="9"/>
  <c r="BI139" i="9"/>
  <c r="BH139" i="9"/>
  <c r="BG139" i="9"/>
  <c r="BE139" i="9"/>
  <c r="T139" i="9"/>
  <c r="R139" i="9"/>
  <c r="P139" i="9"/>
  <c r="BI138" i="9"/>
  <c r="BH138" i="9"/>
  <c r="BG138" i="9"/>
  <c r="BE138" i="9"/>
  <c r="T138" i="9"/>
  <c r="R138" i="9"/>
  <c r="P138" i="9"/>
  <c r="BI137" i="9"/>
  <c r="BH137" i="9"/>
  <c r="BG137" i="9"/>
  <c r="BE137" i="9"/>
  <c r="T137" i="9"/>
  <c r="R137" i="9"/>
  <c r="P137" i="9"/>
  <c r="BI136" i="9"/>
  <c r="BH136" i="9"/>
  <c r="BG136" i="9"/>
  <c r="BE136" i="9"/>
  <c r="T136" i="9"/>
  <c r="R136" i="9"/>
  <c r="P136" i="9"/>
  <c r="BI135" i="9"/>
  <c r="BH135" i="9"/>
  <c r="BG135" i="9"/>
  <c r="BE135" i="9"/>
  <c r="T135" i="9"/>
  <c r="R135" i="9"/>
  <c r="P135" i="9"/>
  <c r="BI134" i="9"/>
  <c r="BH134" i="9"/>
  <c r="BG134" i="9"/>
  <c r="BE134" i="9"/>
  <c r="T134" i="9"/>
  <c r="R134" i="9"/>
  <c r="P134" i="9"/>
  <c r="BI133" i="9"/>
  <c r="BH133" i="9"/>
  <c r="BG133" i="9"/>
  <c r="BE133" i="9"/>
  <c r="T133" i="9"/>
  <c r="R133" i="9"/>
  <c r="P133" i="9"/>
  <c r="BI132" i="9"/>
  <c r="BH132" i="9"/>
  <c r="BG132" i="9"/>
  <c r="BE132" i="9"/>
  <c r="T132" i="9"/>
  <c r="R132" i="9"/>
  <c r="P132" i="9"/>
  <c r="BI131" i="9"/>
  <c r="BH131" i="9"/>
  <c r="BG131" i="9"/>
  <c r="BE131" i="9"/>
  <c r="T131" i="9"/>
  <c r="R131" i="9"/>
  <c r="P131" i="9"/>
  <c r="BI130" i="9"/>
  <c r="BH130" i="9"/>
  <c r="BG130" i="9"/>
  <c r="BE130" i="9"/>
  <c r="T130" i="9"/>
  <c r="R130" i="9"/>
  <c r="P130" i="9"/>
  <c r="BI127" i="9"/>
  <c r="BH127" i="9"/>
  <c r="BG127" i="9"/>
  <c r="BE127" i="9"/>
  <c r="T127" i="9"/>
  <c r="T126" i="9" s="1"/>
  <c r="R127" i="9"/>
  <c r="R126" i="9"/>
  <c r="P127" i="9"/>
  <c r="P126" i="9" s="1"/>
  <c r="BI125" i="9"/>
  <c r="BH125" i="9"/>
  <c r="BG125" i="9"/>
  <c r="BE125" i="9"/>
  <c r="T125" i="9"/>
  <c r="T124" i="9" s="1"/>
  <c r="R125" i="9"/>
  <c r="R124" i="9"/>
  <c r="R123" i="9" s="1"/>
  <c r="P125" i="9"/>
  <c r="P124" i="9" s="1"/>
  <c r="J119" i="9"/>
  <c r="J118" i="9"/>
  <c r="F118" i="9"/>
  <c r="F116" i="9"/>
  <c r="E114" i="9"/>
  <c r="J92" i="9"/>
  <c r="J91" i="9"/>
  <c r="F91" i="9"/>
  <c r="F89" i="9"/>
  <c r="E87" i="9"/>
  <c r="J18" i="9"/>
  <c r="E18" i="9"/>
  <c r="F119" i="9"/>
  <c r="J17" i="9"/>
  <c r="J12" i="9"/>
  <c r="J116" i="9" s="1"/>
  <c r="E7" i="9"/>
  <c r="E112" i="9"/>
  <c r="J39" i="8"/>
  <c r="J38" i="8"/>
  <c r="AY102" i="1" s="1"/>
  <c r="J37" i="8"/>
  <c r="AX102" i="1" s="1"/>
  <c r="BI158" i="8"/>
  <c r="BH158" i="8"/>
  <c r="BG158" i="8"/>
  <c r="BE158" i="8"/>
  <c r="T158" i="8"/>
  <c r="R158" i="8"/>
  <c r="P158" i="8"/>
  <c r="BI157" i="8"/>
  <c r="BH157" i="8"/>
  <c r="BG157" i="8"/>
  <c r="BE157" i="8"/>
  <c r="T157" i="8"/>
  <c r="R157" i="8"/>
  <c r="P157" i="8"/>
  <c r="BI156" i="8"/>
  <c r="BH156" i="8"/>
  <c r="BG156" i="8"/>
  <c r="BE156" i="8"/>
  <c r="T156" i="8"/>
  <c r="R156" i="8"/>
  <c r="P156" i="8"/>
  <c r="BI155" i="8"/>
  <c r="BH155" i="8"/>
  <c r="BG155" i="8"/>
  <c r="BE155" i="8"/>
  <c r="T155" i="8"/>
  <c r="R155" i="8"/>
  <c r="P155" i="8"/>
  <c r="BI153" i="8"/>
  <c r="BH153" i="8"/>
  <c r="BG153" i="8"/>
  <c r="BE153" i="8"/>
  <c r="T153" i="8"/>
  <c r="R153" i="8"/>
  <c r="P153" i="8"/>
  <c r="BI152" i="8"/>
  <c r="BH152" i="8"/>
  <c r="BG152" i="8"/>
  <c r="BE152" i="8"/>
  <c r="T152" i="8"/>
  <c r="R152" i="8"/>
  <c r="P152" i="8"/>
  <c r="BI151" i="8"/>
  <c r="BH151" i="8"/>
  <c r="BG151" i="8"/>
  <c r="BE151" i="8"/>
  <c r="T151" i="8"/>
  <c r="R151" i="8"/>
  <c r="P151" i="8"/>
  <c r="BI150" i="8"/>
  <c r="BH150" i="8"/>
  <c r="BG150" i="8"/>
  <c r="BE150" i="8"/>
  <c r="T150" i="8"/>
  <c r="R150" i="8"/>
  <c r="P150" i="8"/>
  <c r="BI149" i="8"/>
  <c r="BH149" i="8"/>
  <c r="BG149" i="8"/>
  <c r="BE149" i="8"/>
  <c r="T149" i="8"/>
  <c r="R149" i="8"/>
  <c r="P149" i="8"/>
  <c r="BI148" i="8"/>
  <c r="BH148" i="8"/>
  <c r="BG148" i="8"/>
  <c r="BE148" i="8"/>
  <c r="T148" i="8"/>
  <c r="R148" i="8"/>
  <c r="P148" i="8"/>
  <c r="BI147" i="8"/>
  <c r="BH147" i="8"/>
  <c r="BG147" i="8"/>
  <c r="BE147" i="8"/>
  <c r="T147" i="8"/>
  <c r="R147" i="8"/>
  <c r="P147" i="8"/>
  <c r="BI146" i="8"/>
  <c r="BH146" i="8"/>
  <c r="BG146" i="8"/>
  <c r="BE146" i="8"/>
  <c r="T146" i="8"/>
  <c r="R146" i="8"/>
  <c r="P146" i="8"/>
  <c r="BI145" i="8"/>
  <c r="BH145" i="8"/>
  <c r="BG145" i="8"/>
  <c r="BE145" i="8"/>
  <c r="T145" i="8"/>
  <c r="R145" i="8"/>
  <c r="P145" i="8"/>
  <c r="BI144" i="8"/>
  <c r="BH144" i="8"/>
  <c r="BG144" i="8"/>
  <c r="BE144" i="8"/>
  <c r="T144" i="8"/>
  <c r="R144" i="8"/>
  <c r="P144" i="8"/>
  <c r="BI143" i="8"/>
  <c r="BH143" i="8"/>
  <c r="BG143" i="8"/>
  <c r="BE143" i="8"/>
  <c r="T143" i="8"/>
  <c r="R143" i="8"/>
  <c r="P143" i="8"/>
  <c r="BI142" i="8"/>
  <c r="BH142" i="8"/>
  <c r="BG142" i="8"/>
  <c r="BE142" i="8"/>
  <c r="T142" i="8"/>
  <c r="R142" i="8"/>
  <c r="P142" i="8"/>
  <c r="BI141" i="8"/>
  <c r="BH141" i="8"/>
  <c r="BG141" i="8"/>
  <c r="BE141" i="8"/>
  <c r="T141" i="8"/>
  <c r="R141" i="8"/>
  <c r="P141" i="8"/>
  <c r="BI140" i="8"/>
  <c r="BH140" i="8"/>
  <c r="BG140" i="8"/>
  <c r="BE140" i="8"/>
  <c r="T140" i="8"/>
  <c r="R140" i="8"/>
  <c r="P140" i="8"/>
  <c r="BI139" i="8"/>
  <c r="BH139" i="8"/>
  <c r="BG139" i="8"/>
  <c r="BE139" i="8"/>
  <c r="T139" i="8"/>
  <c r="R139" i="8"/>
  <c r="P139" i="8"/>
  <c r="BI136" i="8"/>
  <c r="BH136" i="8"/>
  <c r="BG136" i="8"/>
  <c r="BE136" i="8"/>
  <c r="T136" i="8"/>
  <c r="R136" i="8"/>
  <c r="P136" i="8"/>
  <c r="BI135" i="8"/>
  <c r="BH135" i="8"/>
  <c r="BG135" i="8"/>
  <c r="BE135" i="8"/>
  <c r="T135" i="8"/>
  <c r="R135" i="8"/>
  <c r="P135" i="8"/>
  <c r="BI134" i="8"/>
  <c r="BH134" i="8"/>
  <c r="BG134" i="8"/>
  <c r="BE134" i="8"/>
  <c r="T134" i="8"/>
  <c r="R134" i="8"/>
  <c r="P134" i="8"/>
  <c r="BI133" i="8"/>
  <c r="BH133" i="8"/>
  <c r="BG133" i="8"/>
  <c r="BE133" i="8"/>
  <c r="T133" i="8"/>
  <c r="R133" i="8"/>
  <c r="P133" i="8"/>
  <c r="BI132" i="8"/>
  <c r="BH132" i="8"/>
  <c r="BG132" i="8"/>
  <c r="BE132" i="8"/>
  <c r="T132" i="8"/>
  <c r="R132" i="8"/>
  <c r="P132" i="8"/>
  <c r="BI131" i="8"/>
  <c r="BH131" i="8"/>
  <c r="BG131" i="8"/>
  <c r="BE131" i="8"/>
  <c r="T131" i="8"/>
  <c r="R131" i="8"/>
  <c r="P131" i="8"/>
  <c r="BI130" i="8"/>
  <c r="BH130" i="8"/>
  <c r="BG130" i="8"/>
  <c r="BE130" i="8"/>
  <c r="T130" i="8"/>
  <c r="R130" i="8"/>
  <c r="P130" i="8"/>
  <c r="BI129" i="8"/>
  <c r="BH129" i="8"/>
  <c r="BG129" i="8"/>
  <c r="BE129" i="8"/>
  <c r="T129" i="8"/>
  <c r="R129" i="8"/>
  <c r="P129" i="8"/>
  <c r="BI128" i="8"/>
  <c r="BH128" i="8"/>
  <c r="BG128" i="8"/>
  <c r="BE128" i="8"/>
  <c r="T128" i="8"/>
  <c r="R128" i="8"/>
  <c r="P128" i="8"/>
  <c r="J122" i="8"/>
  <c r="J121" i="8"/>
  <c r="F121" i="8"/>
  <c r="F119" i="8"/>
  <c r="E117" i="8"/>
  <c r="J94" i="8"/>
  <c r="J93" i="8"/>
  <c r="F93" i="8"/>
  <c r="F91" i="8"/>
  <c r="E89" i="8"/>
  <c r="J20" i="8"/>
  <c r="E20" i="8"/>
  <c r="F94" i="8"/>
  <c r="J19" i="8"/>
  <c r="J14" i="8"/>
  <c r="J91" i="8" s="1"/>
  <c r="E7" i="8"/>
  <c r="E113" i="8"/>
  <c r="J39" i="7"/>
  <c r="J38" i="7"/>
  <c r="AY101" i="1"/>
  <c r="J37" i="7"/>
  <c r="AX101" i="1" s="1"/>
  <c r="BI186" i="7"/>
  <c r="BH186" i="7"/>
  <c r="BG186" i="7"/>
  <c r="BE186" i="7"/>
  <c r="T186" i="7"/>
  <c r="R186" i="7"/>
  <c r="P186" i="7"/>
  <c r="BI185" i="7"/>
  <c r="BH185" i="7"/>
  <c r="BG185" i="7"/>
  <c r="BE185" i="7"/>
  <c r="T185" i="7"/>
  <c r="R185" i="7"/>
  <c r="P185" i="7"/>
  <c r="BI184" i="7"/>
  <c r="BH184" i="7"/>
  <c r="BG184" i="7"/>
  <c r="BE184" i="7"/>
  <c r="T184" i="7"/>
  <c r="R184" i="7"/>
  <c r="P184" i="7"/>
  <c r="BI183" i="7"/>
  <c r="BH183" i="7"/>
  <c r="BG183" i="7"/>
  <c r="BE183" i="7"/>
  <c r="T183" i="7"/>
  <c r="R183" i="7"/>
  <c r="P183" i="7"/>
  <c r="BI182" i="7"/>
  <c r="BH182" i="7"/>
  <c r="BG182" i="7"/>
  <c r="BE182" i="7"/>
  <c r="T182" i="7"/>
  <c r="R182" i="7"/>
  <c r="P182" i="7"/>
  <c r="BI180" i="7"/>
  <c r="BH180" i="7"/>
  <c r="BG180" i="7"/>
  <c r="BE180" i="7"/>
  <c r="T180" i="7"/>
  <c r="R180" i="7"/>
  <c r="P180" i="7"/>
  <c r="BI179" i="7"/>
  <c r="BH179" i="7"/>
  <c r="BG179" i="7"/>
  <c r="BE179" i="7"/>
  <c r="T179" i="7"/>
  <c r="R179" i="7"/>
  <c r="P179" i="7"/>
  <c r="BI178" i="7"/>
  <c r="BH178" i="7"/>
  <c r="BG178" i="7"/>
  <c r="BE178" i="7"/>
  <c r="T178" i="7"/>
  <c r="R178" i="7"/>
  <c r="P178" i="7"/>
  <c r="BI177" i="7"/>
  <c r="BH177" i="7"/>
  <c r="BG177" i="7"/>
  <c r="BE177" i="7"/>
  <c r="T177" i="7"/>
  <c r="R177" i="7"/>
  <c r="P177" i="7"/>
  <c r="BI176" i="7"/>
  <c r="BH176" i="7"/>
  <c r="BG176" i="7"/>
  <c r="BE176" i="7"/>
  <c r="T176" i="7"/>
  <c r="R176" i="7"/>
  <c r="P176" i="7"/>
  <c r="BI175" i="7"/>
  <c r="BH175" i="7"/>
  <c r="BG175" i="7"/>
  <c r="BE175" i="7"/>
  <c r="T175" i="7"/>
  <c r="R175" i="7"/>
  <c r="P175" i="7"/>
  <c r="BI174" i="7"/>
  <c r="BH174" i="7"/>
  <c r="BG174" i="7"/>
  <c r="BE174" i="7"/>
  <c r="T174" i="7"/>
  <c r="R174" i="7"/>
  <c r="P174" i="7"/>
  <c r="BI173" i="7"/>
  <c r="BH173" i="7"/>
  <c r="BG173" i="7"/>
  <c r="BE173" i="7"/>
  <c r="T173" i="7"/>
  <c r="R173" i="7"/>
  <c r="P173" i="7"/>
  <c r="BI172" i="7"/>
  <c r="BH172" i="7"/>
  <c r="BG172" i="7"/>
  <c r="BE172" i="7"/>
  <c r="T172" i="7"/>
  <c r="R172" i="7"/>
  <c r="P172" i="7"/>
  <c r="BI171" i="7"/>
  <c r="BH171" i="7"/>
  <c r="BG171" i="7"/>
  <c r="BE171" i="7"/>
  <c r="T171" i="7"/>
  <c r="R171" i="7"/>
  <c r="P171" i="7"/>
  <c r="BI170" i="7"/>
  <c r="BH170" i="7"/>
  <c r="BG170" i="7"/>
  <c r="BE170" i="7"/>
  <c r="T170" i="7"/>
  <c r="R170" i="7"/>
  <c r="P170" i="7"/>
  <c r="BI169" i="7"/>
  <c r="BH169" i="7"/>
  <c r="BG169" i="7"/>
  <c r="BE169" i="7"/>
  <c r="T169" i="7"/>
  <c r="R169" i="7"/>
  <c r="P169" i="7"/>
  <c r="BI168" i="7"/>
  <c r="BH168" i="7"/>
  <c r="BG168" i="7"/>
  <c r="BE168" i="7"/>
  <c r="T168" i="7"/>
  <c r="R168" i="7"/>
  <c r="P168" i="7"/>
  <c r="BI167" i="7"/>
  <c r="BH167" i="7"/>
  <c r="BG167" i="7"/>
  <c r="BE167" i="7"/>
  <c r="T167" i="7"/>
  <c r="R167" i="7"/>
  <c r="P167" i="7"/>
  <c r="BI166" i="7"/>
  <c r="BH166" i="7"/>
  <c r="BG166" i="7"/>
  <c r="BE166" i="7"/>
  <c r="T166" i="7"/>
  <c r="R166" i="7"/>
  <c r="P166" i="7"/>
  <c r="BI165" i="7"/>
  <c r="BH165" i="7"/>
  <c r="BG165" i="7"/>
  <c r="BE165" i="7"/>
  <c r="T165" i="7"/>
  <c r="R165" i="7"/>
  <c r="P165" i="7"/>
  <c r="BI164" i="7"/>
  <c r="BH164" i="7"/>
  <c r="BG164" i="7"/>
  <c r="BE164" i="7"/>
  <c r="T164" i="7"/>
  <c r="R164" i="7"/>
  <c r="P164" i="7"/>
  <c r="BI163" i="7"/>
  <c r="BH163" i="7"/>
  <c r="BG163" i="7"/>
  <c r="BE163" i="7"/>
  <c r="T163" i="7"/>
  <c r="R163" i="7"/>
  <c r="P163" i="7"/>
  <c r="BI162" i="7"/>
  <c r="BH162" i="7"/>
  <c r="BG162" i="7"/>
  <c r="BE162" i="7"/>
  <c r="T162" i="7"/>
  <c r="R162" i="7"/>
  <c r="P162" i="7"/>
  <c r="BI161" i="7"/>
  <c r="BH161" i="7"/>
  <c r="BG161" i="7"/>
  <c r="BE161" i="7"/>
  <c r="T161" i="7"/>
  <c r="R161" i="7"/>
  <c r="P161" i="7"/>
  <c r="BI160" i="7"/>
  <c r="BH160" i="7"/>
  <c r="BG160" i="7"/>
  <c r="BE160" i="7"/>
  <c r="T160" i="7"/>
  <c r="R160" i="7"/>
  <c r="P160" i="7"/>
  <c r="BI159" i="7"/>
  <c r="BH159" i="7"/>
  <c r="BG159" i="7"/>
  <c r="BE159" i="7"/>
  <c r="T159" i="7"/>
  <c r="R159" i="7"/>
  <c r="P159" i="7"/>
  <c r="BI158" i="7"/>
  <c r="BH158" i="7"/>
  <c r="BG158" i="7"/>
  <c r="BE158" i="7"/>
  <c r="T158" i="7"/>
  <c r="R158" i="7"/>
  <c r="P158" i="7"/>
  <c r="BI157" i="7"/>
  <c r="BH157" i="7"/>
  <c r="BG157" i="7"/>
  <c r="BE157" i="7"/>
  <c r="T157" i="7"/>
  <c r="R157" i="7"/>
  <c r="P157" i="7"/>
  <c r="BI156" i="7"/>
  <c r="BH156" i="7"/>
  <c r="BG156" i="7"/>
  <c r="BE156" i="7"/>
  <c r="T156" i="7"/>
  <c r="R156" i="7"/>
  <c r="P156" i="7"/>
  <c r="BI155" i="7"/>
  <c r="BH155" i="7"/>
  <c r="BG155" i="7"/>
  <c r="BE155" i="7"/>
  <c r="T155" i="7"/>
  <c r="R155" i="7"/>
  <c r="P155" i="7"/>
  <c r="BI154" i="7"/>
  <c r="BH154" i="7"/>
  <c r="BG154" i="7"/>
  <c r="BE154" i="7"/>
  <c r="T154" i="7"/>
  <c r="R154" i="7"/>
  <c r="P154" i="7"/>
  <c r="BI153" i="7"/>
  <c r="BH153" i="7"/>
  <c r="BG153" i="7"/>
  <c r="BE153" i="7"/>
  <c r="T153" i="7"/>
  <c r="R153" i="7"/>
  <c r="P153" i="7"/>
  <c r="BI152" i="7"/>
  <c r="BH152" i="7"/>
  <c r="BG152" i="7"/>
  <c r="BE152" i="7"/>
  <c r="T152" i="7"/>
  <c r="R152" i="7"/>
  <c r="P152" i="7"/>
  <c r="BI151" i="7"/>
  <c r="BH151" i="7"/>
  <c r="BG151" i="7"/>
  <c r="BE151" i="7"/>
  <c r="T151" i="7"/>
  <c r="R151" i="7"/>
  <c r="P151" i="7"/>
  <c r="BI150" i="7"/>
  <c r="BH150" i="7"/>
  <c r="BG150" i="7"/>
  <c r="BE150" i="7"/>
  <c r="T150" i="7"/>
  <c r="R150" i="7"/>
  <c r="P150" i="7"/>
  <c r="BI149" i="7"/>
  <c r="BH149" i="7"/>
  <c r="BG149" i="7"/>
  <c r="BE149" i="7"/>
  <c r="T149" i="7"/>
  <c r="R149" i="7"/>
  <c r="P149" i="7"/>
  <c r="BI146" i="7"/>
  <c r="BH146" i="7"/>
  <c r="BG146" i="7"/>
  <c r="BE146" i="7"/>
  <c r="T146" i="7"/>
  <c r="T145" i="7" s="1"/>
  <c r="R146" i="7"/>
  <c r="R145" i="7"/>
  <c r="P146" i="7"/>
  <c r="P145" i="7" s="1"/>
  <c r="BI144" i="7"/>
  <c r="BH144" i="7"/>
  <c r="BG144" i="7"/>
  <c r="BE144" i="7"/>
  <c r="T144" i="7"/>
  <c r="R144" i="7"/>
  <c r="P144" i="7"/>
  <c r="BI143" i="7"/>
  <c r="BH143" i="7"/>
  <c r="BG143" i="7"/>
  <c r="BE143" i="7"/>
  <c r="T143" i="7"/>
  <c r="R143" i="7"/>
  <c r="P143" i="7"/>
  <c r="BI141" i="7"/>
  <c r="BH141" i="7"/>
  <c r="BG141" i="7"/>
  <c r="BE141" i="7"/>
  <c r="T141" i="7"/>
  <c r="R141" i="7"/>
  <c r="P141" i="7"/>
  <c r="BI140" i="7"/>
  <c r="BH140" i="7"/>
  <c r="BG140" i="7"/>
  <c r="BE140" i="7"/>
  <c r="T140" i="7"/>
  <c r="R140" i="7"/>
  <c r="P140" i="7"/>
  <c r="BI139" i="7"/>
  <c r="BH139" i="7"/>
  <c r="BG139" i="7"/>
  <c r="BE139" i="7"/>
  <c r="T139" i="7"/>
  <c r="R139" i="7"/>
  <c r="P139" i="7"/>
  <c r="BI138" i="7"/>
  <c r="BH138" i="7"/>
  <c r="BG138" i="7"/>
  <c r="BE138" i="7"/>
  <c r="T138" i="7"/>
  <c r="R138" i="7"/>
  <c r="P138" i="7"/>
  <c r="BI137" i="7"/>
  <c r="BH137" i="7"/>
  <c r="BG137" i="7"/>
  <c r="BE137" i="7"/>
  <c r="T137" i="7"/>
  <c r="R137" i="7"/>
  <c r="P137" i="7"/>
  <c r="BI136" i="7"/>
  <c r="BH136" i="7"/>
  <c r="BG136" i="7"/>
  <c r="BE136" i="7"/>
  <c r="T136" i="7"/>
  <c r="R136" i="7"/>
  <c r="P136" i="7"/>
  <c r="BI135" i="7"/>
  <c r="BH135" i="7"/>
  <c r="BG135" i="7"/>
  <c r="BE135" i="7"/>
  <c r="T135" i="7"/>
  <c r="R135" i="7"/>
  <c r="P135" i="7"/>
  <c r="BI134" i="7"/>
  <c r="BH134" i="7"/>
  <c r="BG134" i="7"/>
  <c r="BE134" i="7"/>
  <c r="T134" i="7"/>
  <c r="R134" i="7"/>
  <c r="P134" i="7"/>
  <c r="BI133" i="7"/>
  <c r="BH133" i="7"/>
  <c r="BG133" i="7"/>
  <c r="BE133" i="7"/>
  <c r="T133" i="7"/>
  <c r="R133" i="7"/>
  <c r="P133" i="7"/>
  <c r="BI132" i="7"/>
  <c r="BH132" i="7"/>
  <c r="BG132" i="7"/>
  <c r="BE132" i="7"/>
  <c r="T132" i="7"/>
  <c r="R132" i="7"/>
  <c r="P132" i="7"/>
  <c r="BI131" i="7"/>
  <c r="BH131" i="7"/>
  <c r="BG131" i="7"/>
  <c r="BE131" i="7"/>
  <c r="T131" i="7"/>
  <c r="R131" i="7"/>
  <c r="P131" i="7"/>
  <c r="BI130" i="7"/>
  <c r="BH130" i="7"/>
  <c r="BG130" i="7"/>
  <c r="BE130" i="7"/>
  <c r="T130" i="7"/>
  <c r="R130" i="7"/>
  <c r="P130" i="7"/>
  <c r="J124" i="7"/>
  <c r="J123" i="7"/>
  <c r="F123" i="7"/>
  <c r="F121" i="7"/>
  <c r="E119" i="7"/>
  <c r="J94" i="7"/>
  <c r="J93" i="7"/>
  <c r="F93" i="7"/>
  <c r="F91" i="7"/>
  <c r="E89" i="7"/>
  <c r="J20" i="7"/>
  <c r="E20" i="7"/>
  <c r="F124" i="7"/>
  <c r="J19" i="7"/>
  <c r="J14" i="7"/>
  <c r="J121" i="7" s="1"/>
  <c r="E7" i="7"/>
  <c r="E115" i="7" s="1"/>
  <c r="J37" i="6"/>
  <c r="J36" i="6"/>
  <c r="AY99" i="1" s="1"/>
  <c r="J35" i="6"/>
  <c r="AX99" i="1"/>
  <c r="BI234" i="6"/>
  <c r="BH234" i="6"/>
  <c r="BG234" i="6"/>
  <c r="BE234" i="6"/>
  <c r="T234" i="6"/>
  <c r="T233" i="6" s="1"/>
  <c r="R234" i="6"/>
  <c r="R233" i="6"/>
  <c r="P234" i="6"/>
  <c r="P233" i="6" s="1"/>
  <c r="BI232" i="6"/>
  <c r="BH232" i="6"/>
  <c r="BG232" i="6"/>
  <c r="BE232" i="6"/>
  <c r="T232" i="6"/>
  <c r="R232" i="6"/>
  <c r="P232" i="6"/>
  <c r="BI231" i="6"/>
  <c r="BH231" i="6"/>
  <c r="BG231" i="6"/>
  <c r="BE231" i="6"/>
  <c r="T231" i="6"/>
  <c r="R231" i="6"/>
  <c r="P231" i="6"/>
  <c r="BI229" i="6"/>
  <c r="BH229" i="6"/>
  <c r="BG229" i="6"/>
  <c r="BE229" i="6"/>
  <c r="T229" i="6"/>
  <c r="R229" i="6"/>
  <c r="P229" i="6"/>
  <c r="BI228" i="6"/>
  <c r="BH228" i="6"/>
  <c r="BG228" i="6"/>
  <c r="BE228" i="6"/>
  <c r="T228" i="6"/>
  <c r="R228" i="6"/>
  <c r="P228" i="6"/>
  <c r="BI227" i="6"/>
  <c r="BH227" i="6"/>
  <c r="BG227" i="6"/>
  <c r="BE227" i="6"/>
  <c r="T227" i="6"/>
  <c r="R227" i="6"/>
  <c r="P227" i="6"/>
  <c r="BI226" i="6"/>
  <c r="BH226" i="6"/>
  <c r="BG226" i="6"/>
  <c r="BE226" i="6"/>
  <c r="T226" i="6"/>
  <c r="R226" i="6"/>
  <c r="P226" i="6"/>
  <c r="BI225" i="6"/>
  <c r="BH225" i="6"/>
  <c r="BG225" i="6"/>
  <c r="BE225" i="6"/>
  <c r="T225" i="6"/>
  <c r="R225" i="6"/>
  <c r="P225" i="6"/>
  <c r="BI224" i="6"/>
  <c r="BH224" i="6"/>
  <c r="BG224" i="6"/>
  <c r="BE224" i="6"/>
  <c r="T224" i="6"/>
  <c r="R224" i="6"/>
  <c r="P224" i="6"/>
  <c r="BI223" i="6"/>
  <c r="BH223" i="6"/>
  <c r="BG223" i="6"/>
  <c r="BE223" i="6"/>
  <c r="T223" i="6"/>
  <c r="R223" i="6"/>
  <c r="P223" i="6"/>
  <c r="BI222" i="6"/>
  <c r="BH222" i="6"/>
  <c r="BG222" i="6"/>
  <c r="BE222" i="6"/>
  <c r="T222" i="6"/>
  <c r="R222" i="6"/>
  <c r="P222" i="6"/>
  <c r="BI221" i="6"/>
  <c r="BH221" i="6"/>
  <c r="BG221" i="6"/>
  <c r="BE221" i="6"/>
  <c r="T221" i="6"/>
  <c r="R221" i="6"/>
  <c r="P221" i="6"/>
  <c r="BI220" i="6"/>
  <c r="BH220" i="6"/>
  <c r="BG220" i="6"/>
  <c r="BE220" i="6"/>
  <c r="T220" i="6"/>
  <c r="R220" i="6"/>
  <c r="P220" i="6"/>
  <c r="BI219" i="6"/>
  <c r="BH219" i="6"/>
  <c r="BG219" i="6"/>
  <c r="BE219" i="6"/>
  <c r="T219" i="6"/>
  <c r="R219" i="6"/>
  <c r="P219" i="6"/>
  <c r="BI218" i="6"/>
  <c r="BH218" i="6"/>
  <c r="BG218" i="6"/>
  <c r="BE218" i="6"/>
  <c r="T218" i="6"/>
  <c r="R218" i="6"/>
  <c r="P218" i="6"/>
  <c r="BI217" i="6"/>
  <c r="BH217" i="6"/>
  <c r="BG217" i="6"/>
  <c r="BE217" i="6"/>
  <c r="T217" i="6"/>
  <c r="R217" i="6"/>
  <c r="P217" i="6"/>
  <c r="BI216" i="6"/>
  <c r="BH216" i="6"/>
  <c r="BG216" i="6"/>
  <c r="BE216" i="6"/>
  <c r="T216" i="6"/>
  <c r="R216" i="6"/>
  <c r="P216" i="6"/>
  <c r="BI215" i="6"/>
  <c r="BH215" i="6"/>
  <c r="BG215" i="6"/>
  <c r="BE215" i="6"/>
  <c r="T215" i="6"/>
  <c r="R215" i="6"/>
  <c r="P215" i="6"/>
  <c r="BI214" i="6"/>
  <c r="BH214" i="6"/>
  <c r="BG214" i="6"/>
  <c r="BE214" i="6"/>
  <c r="T214" i="6"/>
  <c r="R214" i="6"/>
  <c r="P214" i="6"/>
  <c r="BI211" i="6"/>
  <c r="BH211" i="6"/>
  <c r="BG211" i="6"/>
  <c r="BE211" i="6"/>
  <c r="T211" i="6"/>
  <c r="T210" i="6" s="1"/>
  <c r="R211" i="6"/>
  <c r="R210" i="6"/>
  <c r="P211" i="6"/>
  <c r="P210" i="6" s="1"/>
  <c r="BI209" i="6"/>
  <c r="BH209" i="6"/>
  <c r="BG209" i="6"/>
  <c r="BE209" i="6"/>
  <c r="T209" i="6"/>
  <c r="R209" i="6"/>
  <c r="P209" i="6"/>
  <c r="BI208" i="6"/>
  <c r="BH208" i="6"/>
  <c r="BG208" i="6"/>
  <c r="BE208" i="6"/>
  <c r="T208" i="6"/>
  <c r="R208" i="6"/>
  <c r="P208" i="6"/>
  <c r="BI207" i="6"/>
  <c r="BH207" i="6"/>
  <c r="BG207" i="6"/>
  <c r="BE207" i="6"/>
  <c r="T207" i="6"/>
  <c r="R207" i="6"/>
  <c r="P207" i="6"/>
  <c r="BI206" i="6"/>
  <c r="BH206" i="6"/>
  <c r="BG206" i="6"/>
  <c r="BE206" i="6"/>
  <c r="T206" i="6"/>
  <c r="R206" i="6"/>
  <c r="P206" i="6"/>
  <c r="BI205" i="6"/>
  <c r="BH205" i="6"/>
  <c r="BG205" i="6"/>
  <c r="BE205" i="6"/>
  <c r="T205" i="6"/>
  <c r="R205" i="6"/>
  <c r="P205" i="6"/>
  <c r="BI204" i="6"/>
  <c r="BH204" i="6"/>
  <c r="BG204" i="6"/>
  <c r="BE204" i="6"/>
  <c r="T204" i="6"/>
  <c r="R204" i="6"/>
  <c r="P204" i="6"/>
  <c r="BI203" i="6"/>
  <c r="BH203" i="6"/>
  <c r="BG203" i="6"/>
  <c r="BE203" i="6"/>
  <c r="T203" i="6"/>
  <c r="R203" i="6"/>
  <c r="P203" i="6"/>
  <c r="BI202" i="6"/>
  <c r="BH202" i="6"/>
  <c r="BG202" i="6"/>
  <c r="BE202" i="6"/>
  <c r="T202" i="6"/>
  <c r="R202" i="6"/>
  <c r="P202" i="6"/>
  <c r="BI201" i="6"/>
  <c r="BH201" i="6"/>
  <c r="BG201" i="6"/>
  <c r="BE201" i="6"/>
  <c r="T201" i="6"/>
  <c r="R201" i="6"/>
  <c r="P201" i="6"/>
  <c r="BI200" i="6"/>
  <c r="BH200" i="6"/>
  <c r="BG200" i="6"/>
  <c r="BE200" i="6"/>
  <c r="T200" i="6"/>
  <c r="R200" i="6"/>
  <c r="P200" i="6"/>
  <c r="BI199" i="6"/>
  <c r="BH199" i="6"/>
  <c r="BG199" i="6"/>
  <c r="BE199" i="6"/>
  <c r="T199" i="6"/>
  <c r="R199" i="6"/>
  <c r="P199" i="6"/>
  <c r="BI198" i="6"/>
  <c r="BH198" i="6"/>
  <c r="BG198" i="6"/>
  <c r="BE198" i="6"/>
  <c r="T198" i="6"/>
  <c r="R198" i="6"/>
  <c r="P198" i="6"/>
  <c r="BI197" i="6"/>
  <c r="BH197" i="6"/>
  <c r="BG197" i="6"/>
  <c r="BE197" i="6"/>
  <c r="T197" i="6"/>
  <c r="R197" i="6"/>
  <c r="P197" i="6"/>
  <c r="BI196" i="6"/>
  <c r="BH196" i="6"/>
  <c r="BG196" i="6"/>
  <c r="BE196" i="6"/>
  <c r="T196" i="6"/>
  <c r="R196" i="6"/>
  <c r="P196" i="6"/>
  <c r="BI195" i="6"/>
  <c r="BH195" i="6"/>
  <c r="BG195" i="6"/>
  <c r="BE195" i="6"/>
  <c r="T195" i="6"/>
  <c r="R195" i="6"/>
  <c r="P195" i="6"/>
  <c r="BI194" i="6"/>
  <c r="BH194" i="6"/>
  <c r="BG194" i="6"/>
  <c r="BE194" i="6"/>
  <c r="T194" i="6"/>
  <c r="R194" i="6"/>
  <c r="P194" i="6"/>
  <c r="BI193" i="6"/>
  <c r="BH193" i="6"/>
  <c r="BG193" i="6"/>
  <c r="BE193" i="6"/>
  <c r="T193" i="6"/>
  <c r="R193" i="6"/>
  <c r="P193" i="6"/>
  <c r="BI192" i="6"/>
  <c r="BH192" i="6"/>
  <c r="BG192" i="6"/>
  <c r="BE192" i="6"/>
  <c r="T192" i="6"/>
  <c r="R192" i="6"/>
  <c r="P192" i="6"/>
  <c r="BI191" i="6"/>
  <c r="BH191" i="6"/>
  <c r="BG191" i="6"/>
  <c r="BE191" i="6"/>
  <c r="T191" i="6"/>
  <c r="R191" i="6"/>
  <c r="P191" i="6"/>
  <c r="BI190" i="6"/>
  <c r="BH190" i="6"/>
  <c r="BG190" i="6"/>
  <c r="BE190" i="6"/>
  <c r="T190" i="6"/>
  <c r="R190" i="6"/>
  <c r="P190" i="6"/>
  <c r="BI189" i="6"/>
  <c r="BH189" i="6"/>
  <c r="BG189" i="6"/>
  <c r="BE189" i="6"/>
  <c r="T189" i="6"/>
  <c r="R189" i="6"/>
  <c r="P189" i="6"/>
  <c r="BI188" i="6"/>
  <c r="BH188" i="6"/>
  <c r="BG188" i="6"/>
  <c r="BE188" i="6"/>
  <c r="T188" i="6"/>
  <c r="R188" i="6"/>
  <c r="P188" i="6"/>
  <c r="BI187" i="6"/>
  <c r="BH187" i="6"/>
  <c r="BG187" i="6"/>
  <c r="BE187" i="6"/>
  <c r="T187" i="6"/>
  <c r="R187" i="6"/>
  <c r="P187" i="6"/>
  <c r="BI186" i="6"/>
  <c r="BH186" i="6"/>
  <c r="BG186" i="6"/>
  <c r="BE186" i="6"/>
  <c r="T186" i="6"/>
  <c r="R186" i="6"/>
  <c r="P186" i="6"/>
  <c r="BI185" i="6"/>
  <c r="BH185" i="6"/>
  <c r="BG185" i="6"/>
  <c r="BE185" i="6"/>
  <c r="T185" i="6"/>
  <c r="R185" i="6"/>
  <c r="P185" i="6"/>
  <c r="BI184" i="6"/>
  <c r="BH184" i="6"/>
  <c r="BG184" i="6"/>
  <c r="BE184" i="6"/>
  <c r="T184" i="6"/>
  <c r="R184" i="6"/>
  <c r="P184" i="6"/>
  <c r="BI183" i="6"/>
  <c r="BH183" i="6"/>
  <c r="BG183" i="6"/>
  <c r="BE183" i="6"/>
  <c r="T183" i="6"/>
  <c r="R183" i="6"/>
  <c r="P183" i="6"/>
  <c r="BI182" i="6"/>
  <c r="BH182" i="6"/>
  <c r="BG182" i="6"/>
  <c r="BE182" i="6"/>
  <c r="T182" i="6"/>
  <c r="R182" i="6"/>
  <c r="P182" i="6"/>
  <c r="BI181" i="6"/>
  <c r="BH181" i="6"/>
  <c r="BG181" i="6"/>
  <c r="BE181" i="6"/>
  <c r="T181" i="6"/>
  <c r="R181" i="6"/>
  <c r="P181" i="6"/>
  <c r="BI180" i="6"/>
  <c r="BH180" i="6"/>
  <c r="BG180" i="6"/>
  <c r="BE180" i="6"/>
  <c r="T180" i="6"/>
  <c r="R180" i="6"/>
  <c r="P180" i="6"/>
  <c r="BI179" i="6"/>
  <c r="BH179" i="6"/>
  <c r="BG179" i="6"/>
  <c r="BE179" i="6"/>
  <c r="T179" i="6"/>
  <c r="R179" i="6"/>
  <c r="P179" i="6"/>
  <c r="BI178" i="6"/>
  <c r="BH178" i="6"/>
  <c r="BG178" i="6"/>
  <c r="BE178" i="6"/>
  <c r="T178" i="6"/>
  <c r="R178" i="6"/>
  <c r="P178" i="6"/>
  <c r="BI177" i="6"/>
  <c r="BH177" i="6"/>
  <c r="BG177" i="6"/>
  <c r="BE177" i="6"/>
  <c r="T177" i="6"/>
  <c r="R177" i="6"/>
  <c r="P177" i="6"/>
  <c r="BI176" i="6"/>
  <c r="BH176" i="6"/>
  <c r="BG176" i="6"/>
  <c r="BE176" i="6"/>
  <c r="T176" i="6"/>
  <c r="R176" i="6"/>
  <c r="P176" i="6"/>
  <c r="BI175" i="6"/>
  <c r="BH175" i="6"/>
  <c r="BG175" i="6"/>
  <c r="BE175" i="6"/>
  <c r="T175" i="6"/>
  <c r="R175" i="6"/>
  <c r="P175" i="6"/>
  <c r="BI174" i="6"/>
  <c r="BH174" i="6"/>
  <c r="BG174" i="6"/>
  <c r="BE174" i="6"/>
  <c r="T174" i="6"/>
  <c r="R174" i="6"/>
  <c r="P174" i="6"/>
  <c r="BI173" i="6"/>
  <c r="BH173" i="6"/>
  <c r="BG173" i="6"/>
  <c r="BE173" i="6"/>
  <c r="T173" i="6"/>
  <c r="R173" i="6"/>
  <c r="P173" i="6"/>
  <c r="BI172" i="6"/>
  <c r="BH172" i="6"/>
  <c r="BG172" i="6"/>
  <c r="BE172" i="6"/>
  <c r="T172" i="6"/>
  <c r="R172" i="6"/>
  <c r="P172" i="6"/>
  <c r="BI171" i="6"/>
  <c r="BH171" i="6"/>
  <c r="BG171" i="6"/>
  <c r="BE171" i="6"/>
  <c r="T171" i="6"/>
  <c r="R171" i="6"/>
  <c r="P171" i="6"/>
  <c r="BI170" i="6"/>
  <c r="BH170" i="6"/>
  <c r="BG170" i="6"/>
  <c r="BE170" i="6"/>
  <c r="T170" i="6"/>
  <c r="R170" i="6"/>
  <c r="P170" i="6"/>
  <c r="BI169" i="6"/>
  <c r="BH169" i="6"/>
  <c r="BG169" i="6"/>
  <c r="BE169" i="6"/>
  <c r="T169" i="6"/>
  <c r="R169" i="6"/>
  <c r="P169" i="6"/>
  <c r="BI168" i="6"/>
  <c r="BH168" i="6"/>
  <c r="BG168" i="6"/>
  <c r="BE168" i="6"/>
  <c r="T168" i="6"/>
  <c r="R168" i="6"/>
  <c r="P168" i="6"/>
  <c r="BI167" i="6"/>
  <c r="BH167" i="6"/>
  <c r="BG167" i="6"/>
  <c r="BE167" i="6"/>
  <c r="T167" i="6"/>
  <c r="R167" i="6"/>
  <c r="P167" i="6"/>
  <c r="BI166" i="6"/>
  <c r="BH166" i="6"/>
  <c r="BG166" i="6"/>
  <c r="BE166" i="6"/>
  <c r="T166" i="6"/>
  <c r="R166" i="6"/>
  <c r="P166" i="6"/>
  <c r="BI165" i="6"/>
  <c r="BH165" i="6"/>
  <c r="BG165" i="6"/>
  <c r="BE165" i="6"/>
  <c r="T165" i="6"/>
  <c r="R165" i="6"/>
  <c r="P165" i="6"/>
  <c r="BI164" i="6"/>
  <c r="BH164" i="6"/>
  <c r="BG164" i="6"/>
  <c r="BE164" i="6"/>
  <c r="T164" i="6"/>
  <c r="R164" i="6"/>
  <c r="P164" i="6"/>
  <c r="BI163" i="6"/>
  <c r="BH163" i="6"/>
  <c r="BG163" i="6"/>
  <c r="BE163" i="6"/>
  <c r="T163" i="6"/>
  <c r="R163" i="6"/>
  <c r="P163" i="6"/>
  <c r="BI162" i="6"/>
  <c r="BH162" i="6"/>
  <c r="BG162" i="6"/>
  <c r="BE162" i="6"/>
  <c r="T162" i="6"/>
  <c r="R162" i="6"/>
  <c r="P162" i="6"/>
  <c r="BI161" i="6"/>
  <c r="BH161" i="6"/>
  <c r="BG161" i="6"/>
  <c r="BE161" i="6"/>
  <c r="T161" i="6"/>
  <c r="R161" i="6"/>
  <c r="P161" i="6"/>
  <c r="BI160" i="6"/>
  <c r="BH160" i="6"/>
  <c r="BG160" i="6"/>
  <c r="BE160" i="6"/>
  <c r="T160" i="6"/>
  <c r="R160" i="6"/>
  <c r="P160" i="6"/>
  <c r="BI159" i="6"/>
  <c r="BH159" i="6"/>
  <c r="BG159" i="6"/>
  <c r="BE159" i="6"/>
  <c r="T159" i="6"/>
  <c r="R159" i="6"/>
  <c r="P159" i="6"/>
  <c r="BI158" i="6"/>
  <c r="BH158" i="6"/>
  <c r="BG158" i="6"/>
  <c r="BE158" i="6"/>
  <c r="T158" i="6"/>
  <c r="R158" i="6"/>
  <c r="P158" i="6"/>
  <c r="BI157" i="6"/>
  <c r="BH157" i="6"/>
  <c r="BG157" i="6"/>
  <c r="BE157" i="6"/>
  <c r="T157" i="6"/>
  <c r="R157" i="6"/>
  <c r="P157" i="6"/>
  <c r="BI156" i="6"/>
  <c r="BH156" i="6"/>
  <c r="BG156" i="6"/>
  <c r="BE156" i="6"/>
  <c r="T156" i="6"/>
  <c r="R156" i="6"/>
  <c r="P156" i="6"/>
  <c r="BI155" i="6"/>
  <c r="BH155" i="6"/>
  <c r="BG155" i="6"/>
  <c r="BE155" i="6"/>
  <c r="T155" i="6"/>
  <c r="R155" i="6"/>
  <c r="P155" i="6"/>
  <c r="BI154" i="6"/>
  <c r="BH154" i="6"/>
  <c r="BG154" i="6"/>
  <c r="BE154" i="6"/>
  <c r="T154" i="6"/>
  <c r="R154" i="6"/>
  <c r="P154" i="6"/>
  <c r="BI153" i="6"/>
  <c r="BH153" i="6"/>
  <c r="BG153" i="6"/>
  <c r="BE153" i="6"/>
  <c r="T153" i="6"/>
  <c r="R153" i="6"/>
  <c r="P153" i="6"/>
  <c r="BI152" i="6"/>
  <c r="BH152" i="6"/>
  <c r="BG152" i="6"/>
  <c r="BE152" i="6"/>
  <c r="T152" i="6"/>
  <c r="R152" i="6"/>
  <c r="P152" i="6"/>
  <c r="BI151" i="6"/>
  <c r="BH151" i="6"/>
  <c r="BG151" i="6"/>
  <c r="BE151" i="6"/>
  <c r="T151" i="6"/>
  <c r="R151" i="6"/>
  <c r="P151" i="6"/>
  <c r="BI150" i="6"/>
  <c r="BH150" i="6"/>
  <c r="BG150" i="6"/>
  <c r="BE150" i="6"/>
  <c r="T150" i="6"/>
  <c r="R150" i="6"/>
  <c r="P150" i="6"/>
  <c r="BI149" i="6"/>
  <c r="BH149" i="6"/>
  <c r="BG149" i="6"/>
  <c r="BE149" i="6"/>
  <c r="T149" i="6"/>
  <c r="R149" i="6"/>
  <c r="P149" i="6"/>
  <c r="BI147" i="6"/>
  <c r="BH147" i="6"/>
  <c r="BG147" i="6"/>
  <c r="BE147" i="6"/>
  <c r="T147" i="6"/>
  <c r="R147" i="6"/>
  <c r="P147" i="6"/>
  <c r="BI146" i="6"/>
  <c r="BH146" i="6"/>
  <c r="BG146" i="6"/>
  <c r="BE146" i="6"/>
  <c r="T146" i="6"/>
  <c r="R146" i="6"/>
  <c r="P146" i="6"/>
  <c r="BI145" i="6"/>
  <c r="BH145" i="6"/>
  <c r="BG145" i="6"/>
  <c r="BE145" i="6"/>
  <c r="T145" i="6"/>
  <c r="R145" i="6"/>
  <c r="P145" i="6"/>
  <c r="BI143" i="6"/>
  <c r="BH143" i="6"/>
  <c r="BG143" i="6"/>
  <c r="BE143" i="6"/>
  <c r="T143" i="6"/>
  <c r="R143" i="6"/>
  <c r="P143" i="6"/>
  <c r="BI142" i="6"/>
  <c r="BH142" i="6"/>
  <c r="BG142" i="6"/>
  <c r="BE142" i="6"/>
  <c r="T142" i="6"/>
  <c r="R142" i="6"/>
  <c r="P142" i="6"/>
  <c r="BI141" i="6"/>
  <c r="BH141" i="6"/>
  <c r="BG141" i="6"/>
  <c r="BE141" i="6"/>
  <c r="T141" i="6"/>
  <c r="R141" i="6"/>
  <c r="P141" i="6"/>
  <c r="BI140" i="6"/>
  <c r="BH140" i="6"/>
  <c r="BG140" i="6"/>
  <c r="BE140" i="6"/>
  <c r="T140" i="6"/>
  <c r="R140" i="6"/>
  <c r="P140" i="6"/>
  <c r="BI139" i="6"/>
  <c r="BH139" i="6"/>
  <c r="BG139" i="6"/>
  <c r="BE139" i="6"/>
  <c r="T139" i="6"/>
  <c r="R139" i="6"/>
  <c r="P139" i="6"/>
  <c r="BI138" i="6"/>
  <c r="BH138" i="6"/>
  <c r="BG138" i="6"/>
  <c r="BE138" i="6"/>
  <c r="T138" i="6"/>
  <c r="R138" i="6"/>
  <c r="P138" i="6"/>
  <c r="BI137" i="6"/>
  <c r="BH137" i="6"/>
  <c r="BG137" i="6"/>
  <c r="BE137" i="6"/>
  <c r="T137" i="6"/>
  <c r="R137" i="6"/>
  <c r="P137" i="6"/>
  <c r="BI136" i="6"/>
  <c r="BH136" i="6"/>
  <c r="BG136" i="6"/>
  <c r="BE136" i="6"/>
  <c r="T136" i="6"/>
  <c r="R136" i="6"/>
  <c r="P136" i="6"/>
  <c r="BI135" i="6"/>
  <c r="BH135" i="6"/>
  <c r="BG135" i="6"/>
  <c r="BE135" i="6"/>
  <c r="T135" i="6"/>
  <c r="R135" i="6"/>
  <c r="P135" i="6"/>
  <c r="BI134" i="6"/>
  <c r="BH134" i="6"/>
  <c r="BG134" i="6"/>
  <c r="BE134" i="6"/>
  <c r="T134" i="6"/>
  <c r="R134" i="6"/>
  <c r="P134" i="6"/>
  <c r="BI133" i="6"/>
  <c r="BH133" i="6"/>
  <c r="BG133" i="6"/>
  <c r="BE133" i="6"/>
  <c r="T133" i="6"/>
  <c r="R133" i="6"/>
  <c r="P133" i="6"/>
  <c r="BI132" i="6"/>
  <c r="BH132" i="6"/>
  <c r="BG132" i="6"/>
  <c r="BE132" i="6"/>
  <c r="T132" i="6"/>
  <c r="R132" i="6"/>
  <c r="P132" i="6"/>
  <c r="BI131" i="6"/>
  <c r="BH131" i="6"/>
  <c r="BG131" i="6"/>
  <c r="BE131" i="6"/>
  <c r="T131" i="6"/>
  <c r="R131" i="6"/>
  <c r="P131" i="6"/>
  <c r="BI130" i="6"/>
  <c r="BH130" i="6"/>
  <c r="BG130" i="6"/>
  <c r="BE130" i="6"/>
  <c r="T130" i="6"/>
  <c r="R130" i="6"/>
  <c r="P130" i="6"/>
  <c r="BI129" i="6"/>
  <c r="BH129" i="6"/>
  <c r="BG129" i="6"/>
  <c r="BE129" i="6"/>
  <c r="T129" i="6"/>
  <c r="R129" i="6"/>
  <c r="P129" i="6"/>
  <c r="BI128" i="6"/>
  <c r="BH128" i="6"/>
  <c r="BG128" i="6"/>
  <c r="BE128" i="6"/>
  <c r="T128" i="6"/>
  <c r="R128" i="6"/>
  <c r="P128" i="6"/>
  <c r="J122" i="6"/>
  <c r="J121" i="6"/>
  <c r="F121" i="6"/>
  <c r="F119" i="6"/>
  <c r="E117" i="6"/>
  <c r="J92" i="6"/>
  <c r="J91" i="6"/>
  <c r="F91" i="6"/>
  <c r="F89" i="6"/>
  <c r="E87" i="6"/>
  <c r="J18" i="6"/>
  <c r="E18" i="6"/>
  <c r="F92" i="6" s="1"/>
  <c r="J17" i="6"/>
  <c r="J12" i="6"/>
  <c r="J119" i="6" s="1"/>
  <c r="E7" i="6"/>
  <c r="E115" i="6" s="1"/>
  <c r="J37" i="5"/>
  <c r="J36" i="5"/>
  <c r="AY98" i="1" s="1"/>
  <c r="J35" i="5"/>
  <c r="AX98" i="1"/>
  <c r="BI249" i="5"/>
  <c r="BH249" i="5"/>
  <c r="BG249" i="5"/>
  <c r="BE249" i="5"/>
  <c r="T249" i="5"/>
  <c r="T248" i="5" s="1"/>
  <c r="R249" i="5"/>
  <c r="R248" i="5"/>
  <c r="P249" i="5"/>
  <c r="P248" i="5" s="1"/>
  <c r="BI247" i="5"/>
  <c r="BH247" i="5"/>
  <c r="BG247" i="5"/>
  <c r="BE247" i="5"/>
  <c r="T247" i="5"/>
  <c r="R247" i="5"/>
  <c r="P247" i="5"/>
  <c r="BI246" i="5"/>
  <c r="BH246" i="5"/>
  <c r="BG246" i="5"/>
  <c r="BE246" i="5"/>
  <c r="T246" i="5"/>
  <c r="R246" i="5"/>
  <c r="P246" i="5"/>
  <c r="BI244" i="5"/>
  <c r="BH244" i="5"/>
  <c r="BG244" i="5"/>
  <c r="BE244" i="5"/>
  <c r="T244" i="5"/>
  <c r="R244" i="5"/>
  <c r="P244" i="5"/>
  <c r="BI243" i="5"/>
  <c r="BH243" i="5"/>
  <c r="BG243" i="5"/>
  <c r="BE243" i="5"/>
  <c r="T243" i="5"/>
  <c r="R243" i="5"/>
  <c r="P243" i="5"/>
  <c r="BI242" i="5"/>
  <c r="BH242" i="5"/>
  <c r="BG242" i="5"/>
  <c r="BE242" i="5"/>
  <c r="T242" i="5"/>
  <c r="R242" i="5"/>
  <c r="P242" i="5"/>
  <c r="BI241" i="5"/>
  <c r="BH241" i="5"/>
  <c r="BG241" i="5"/>
  <c r="BE241" i="5"/>
  <c r="T241" i="5"/>
  <c r="R241" i="5"/>
  <c r="P241" i="5"/>
  <c r="BI240" i="5"/>
  <c r="BH240" i="5"/>
  <c r="BG240" i="5"/>
  <c r="BE240" i="5"/>
  <c r="T240" i="5"/>
  <c r="R240" i="5"/>
  <c r="P240" i="5"/>
  <c r="BI239" i="5"/>
  <c r="BH239" i="5"/>
  <c r="BG239" i="5"/>
  <c r="BE239" i="5"/>
  <c r="T239" i="5"/>
  <c r="R239" i="5"/>
  <c r="P239" i="5"/>
  <c r="BI238" i="5"/>
  <c r="BH238" i="5"/>
  <c r="BG238" i="5"/>
  <c r="BE238" i="5"/>
  <c r="T238" i="5"/>
  <c r="R238" i="5"/>
  <c r="P238" i="5"/>
  <c r="BI237" i="5"/>
  <c r="BH237" i="5"/>
  <c r="BG237" i="5"/>
  <c r="BE237" i="5"/>
  <c r="T237" i="5"/>
  <c r="R237" i="5"/>
  <c r="P237" i="5"/>
  <c r="BI236" i="5"/>
  <c r="BH236" i="5"/>
  <c r="BG236" i="5"/>
  <c r="BE236" i="5"/>
  <c r="T236" i="5"/>
  <c r="R236" i="5"/>
  <c r="P236" i="5"/>
  <c r="BI233" i="5"/>
  <c r="BH233" i="5"/>
  <c r="BG233" i="5"/>
  <c r="BE233" i="5"/>
  <c r="T233" i="5"/>
  <c r="T232" i="5"/>
  <c r="R233" i="5"/>
  <c r="R232" i="5" s="1"/>
  <c r="P233" i="5"/>
  <c r="P232" i="5" s="1"/>
  <c r="BI231" i="5"/>
  <c r="BH231" i="5"/>
  <c r="BG231" i="5"/>
  <c r="BE231" i="5"/>
  <c r="T231" i="5"/>
  <c r="R231" i="5"/>
  <c r="P231" i="5"/>
  <c r="BI230" i="5"/>
  <c r="BH230" i="5"/>
  <c r="BG230" i="5"/>
  <c r="BE230" i="5"/>
  <c r="T230" i="5"/>
  <c r="R230" i="5"/>
  <c r="P230" i="5"/>
  <c r="BI229" i="5"/>
  <c r="BH229" i="5"/>
  <c r="BG229" i="5"/>
  <c r="BE229" i="5"/>
  <c r="T229" i="5"/>
  <c r="R229" i="5"/>
  <c r="P229" i="5"/>
  <c r="BI228" i="5"/>
  <c r="BH228" i="5"/>
  <c r="BG228" i="5"/>
  <c r="BE228" i="5"/>
  <c r="T228" i="5"/>
  <c r="R228" i="5"/>
  <c r="P228" i="5"/>
  <c r="BI227" i="5"/>
  <c r="BH227" i="5"/>
  <c r="BG227" i="5"/>
  <c r="BE227" i="5"/>
  <c r="T227" i="5"/>
  <c r="R227" i="5"/>
  <c r="P227" i="5"/>
  <c r="BI226" i="5"/>
  <c r="BH226" i="5"/>
  <c r="BG226" i="5"/>
  <c r="BE226" i="5"/>
  <c r="T226" i="5"/>
  <c r="R226" i="5"/>
  <c r="P226" i="5"/>
  <c r="BI225" i="5"/>
  <c r="BH225" i="5"/>
  <c r="BG225" i="5"/>
  <c r="BE225" i="5"/>
  <c r="T225" i="5"/>
  <c r="R225" i="5"/>
  <c r="P225" i="5"/>
  <c r="BI224" i="5"/>
  <c r="BH224" i="5"/>
  <c r="BG224" i="5"/>
  <c r="BE224" i="5"/>
  <c r="T224" i="5"/>
  <c r="R224" i="5"/>
  <c r="P224" i="5"/>
  <c r="BI223" i="5"/>
  <c r="BH223" i="5"/>
  <c r="BG223" i="5"/>
  <c r="BE223" i="5"/>
  <c r="T223" i="5"/>
  <c r="R223" i="5"/>
  <c r="P223" i="5"/>
  <c r="BI222" i="5"/>
  <c r="BH222" i="5"/>
  <c r="BG222" i="5"/>
  <c r="BE222" i="5"/>
  <c r="T222" i="5"/>
  <c r="R222" i="5"/>
  <c r="P222" i="5"/>
  <c r="BI221" i="5"/>
  <c r="BH221" i="5"/>
  <c r="BG221" i="5"/>
  <c r="BE221" i="5"/>
  <c r="T221" i="5"/>
  <c r="R221" i="5"/>
  <c r="P221" i="5"/>
  <c r="BI220" i="5"/>
  <c r="BH220" i="5"/>
  <c r="BG220" i="5"/>
  <c r="BE220" i="5"/>
  <c r="T220" i="5"/>
  <c r="R220" i="5"/>
  <c r="P220" i="5"/>
  <c r="BI219" i="5"/>
  <c r="BH219" i="5"/>
  <c r="BG219" i="5"/>
  <c r="BE219" i="5"/>
  <c r="T219" i="5"/>
  <c r="R219" i="5"/>
  <c r="P219" i="5"/>
  <c r="BI218" i="5"/>
  <c r="BH218" i="5"/>
  <c r="BG218" i="5"/>
  <c r="BE218" i="5"/>
  <c r="T218" i="5"/>
  <c r="R218" i="5"/>
  <c r="P218" i="5"/>
  <c r="BI217" i="5"/>
  <c r="BH217" i="5"/>
  <c r="BG217" i="5"/>
  <c r="BE217" i="5"/>
  <c r="T217" i="5"/>
  <c r="R217" i="5"/>
  <c r="P217" i="5"/>
  <c r="BI216" i="5"/>
  <c r="BH216" i="5"/>
  <c r="BG216" i="5"/>
  <c r="BE216" i="5"/>
  <c r="T216" i="5"/>
  <c r="R216" i="5"/>
  <c r="P216" i="5"/>
  <c r="BI215" i="5"/>
  <c r="BH215" i="5"/>
  <c r="BG215" i="5"/>
  <c r="BE215" i="5"/>
  <c r="T215" i="5"/>
  <c r="R215" i="5"/>
  <c r="P215" i="5"/>
  <c r="BI214" i="5"/>
  <c r="BH214" i="5"/>
  <c r="BG214" i="5"/>
  <c r="BE214" i="5"/>
  <c r="T214" i="5"/>
  <c r="R214" i="5"/>
  <c r="P214" i="5"/>
  <c r="BI213" i="5"/>
  <c r="BH213" i="5"/>
  <c r="BG213" i="5"/>
  <c r="BE213" i="5"/>
  <c r="T213" i="5"/>
  <c r="R213" i="5"/>
  <c r="P213" i="5"/>
  <c r="BI212" i="5"/>
  <c r="BH212" i="5"/>
  <c r="BG212" i="5"/>
  <c r="BE212" i="5"/>
  <c r="T212" i="5"/>
  <c r="R212" i="5"/>
  <c r="P212" i="5"/>
  <c r="BI211" i="5"/>
  <c r="BH211" i="5"/>
  <c r="BG211" i="5"/>
  <c r="BE211" i="5"/>
  <c r="T211" i="5"/>
  <c r="R211" i="5"/>
  <c r="P211" i="5"/>
  <c r="BI210" i="5"/>
  <c r="BH210" i="5"/>
  <c r="BG210" i="5"/>
  <c r="BE210" i="5"/>
  <c r="T210" i="5"/>
  <c r="R210" i="5"/>
  <c r="P210" i="5"/>
  <c r="BI209" i="5"/>
  <c r="BH209" i="5"/>
  <c r="BG209" i="5"/>
  <c r="BE209" i="5"/>
  <c r="T209" i="5"/>
  <c r="R209" i="5"/>
  <c r="P209" i="5"/>
  <c r="BI208" i="5"/>
  <c r="BH208" i="5"/>
  <c r="BG208" i="5"/>
  <c r="BE208" i="5"/>
  <c r="T208" i="5"/>
  <c r="R208" i="5"/>
  <c r="P208" i="5"/>
  <c r="BI207" i="5"/>
  <c r="BH207" i="5"/>
  <c r="BG207" i="5"/>
  <c r="BE207" i="5"/>
  <c r="T207" i="5"/>
  <c r="R207" i="5"/>
  <c r="P207" i="5"/>
  <c r="BI206" i="5"/>
  <c r="BH206" i="5"/>
  <c r="BG206" i="5"/>
  <c r="BE206" i="5"/>
  <c r="T206" i="5"/>
  <c r="R206" i="5"/>
  <c r="P206" i="5"/>
  <c r="BI205" i="5"/>
  <c r="BH205" i="5"/>
  <c r="BG205" i="5"/>
  <c r="BE205" i="5"/>
  <c r="T205" i="5"/>
  <c r="R205" i="5"/>
  <c r="P205" i="5"/>
  <c r="BI204" i="5"/>
  <c r="BH204" i="5"/>
  <c r="BG204" i="5"/>
  <c r="BE204" i="5"/>
  <c r="T204" i="5"/>
  <c r="R204" i="5"/>
  <c r="P204" i="5"/>
  <c r="BI203" i="5"/>
  <c r="BH203" i="5"/>
  <c r="BG203" i="5"/>
  <c r="BE203" i="5"/>
  <c r="T203" i="5"/>
  <c r="R203" i="5"/>
  <c r="P203" i="5"/>
  <c r="BI202" i="5"/>
  <c r="BH202" i="5"/>
  <c r="BG202" i="5"/>
  <c r="BE202" i="5"/>
  <c r="T202" i="5"/>
  <c r="R202" i="5"/>
  <c r="P202" i="5"/>
  <c r="BI201" i="5"/>
  <c r="BH201" i="5"/>
  <c r="BG201" i="5"/>
  <c r="BE201" i="5"/>
  <c r="T201" i="5"/>
  <c r="R201" i="5"/>
  <c r="P201" i="5"/>
  <c r="BI200" i="5"/>
  <c r="BH200" i="5"/>
  <c r="BG200" i="5"/>
  <c r="BE200" i="5"/>
  <c r="T200" i="5"/>
  <c r="R200" i="5"/>
  <c r="P200" i="5"/>
  <c r="BI199" i="5"/>
  <c r="BH199" i="5"/>
  <c r="BG199" i="5"/>
  <c r="BE199" i="5"/>
  <c r="T199" i="5"/>
  <c r="R199" i="5"/>
  <c r="P199" i="5"/>
  <c r="BI198" i="5"/>
  <c r="BH198" i="5"/>
  <c r="BG198" i="5"/>
  <c r="BE198" i="5"/>
  <c r="T198" i="5"/>
  <c r="R198" i="5"/>
  <c r="P198" i="5"/>
  <c r="BI197" i="5"/>
  <c r="BH197" i="5"/>
  <c r="BG197" i="5"/>
  <c r="BE197" i="5"/>
  <c r="T197" i="5"/>
  <c r="R197" i="5"/>
  <c r="P197" i="5"/>
  <c r="BI196" i="5"/>
  <c r="BH196" i="5"/>
  <c r="BG196" i="5"/>
  <c r="BE196" i="5"/>
  <c r="T196" i="5"/>
  <c r="R196" i="5"/>
  <c r="P196" i="5"/>
  <c r="BI195" i="5"/>
  <c r="BH195" i="5"/>
  <c r="BG195" i="5"/>
  <c r="BE195" i="5"/>
  <c r="T195" i="5"/>
  <c r="R195" i="5"/>
  <c r="P195" i="5"/>
  <c r="BI194" i="5"/>
  <c r="BH194" i="5"/>
  <c r="BG194" i="5"/>
  <c r="BE194" i="5"/>
  <c r="T194" i="5"/>
  <c r="R194" i="5"/>
  <c r="P194" i="5"/>
  <c r="BI193" i="5"/>
  <c r="BH193" i="5"/>
  <c r="BG193" i="5"/>
  <c r="BE193" i="5"/>
  <c r="T193" i="5"/>
  <c r="R193" i="5"/>
  <c r="P193" i="5"/>
  <c r="BI192" i="5"/>
  <c r="BH192" i="5"/>
  <c r="BG192" i="5"/>
  <c r="BE192" i="5"/>
  <c r="T192" i="5"/>
  <c r="R192" i="5"/>
  <c r="P192" i="5"/>
  <c r="BI191" i="5"/>
  <c r="BH191" i="5"/>
  <c r="BG191" i="5"/>
  <c r="BE191" i="5"/>
  <c r="T191" i="5"/>
  <c r="R191" i="5"/>
  <c r="P191" i="5"/>
  <c r="BI190" i="5"/>
  <c r="BH190" i="5"/>
  <c r="BG190" i="5"/>
  <c r="BE190" i="5"/>
  <c r="T190" i="5"/>
  <c r="R190" i="5"/>
  <c r="P190" i="5"/>
  <c r="BI189" i="5"/>
  <c r="BH189" i="5"/>
  <c r="BG189" i="5"/>
  <c r="BE189" i="5"/>
  <c r="T189" i="5"/>
  <c r="R189" i="5"/>
  <c r="P189" i="5"/>
  <c r="BI188" i="5"/>
  <c r="BH188" i="5"/>
  <c r="BG188" i="5"/>
  <c r="BE188" i="5"/>
  <c r="T188" i="5"/>
  <c r="R188" i="5"/>
  <c r="P188" i="5"/>
  <c r="BI187" i="5"/>
  <c r="BH187" i="5"/>
  <c r="BG187" i="5"/>
  <c r="BE187" i="5"/>
  <c r="T187" i="5"/>
  <c r="R187" i="5"/>
  <c r="P187" i="5"/>
  <c r="BI186" i="5"/>
  <c r="BH186" i="5"/>
  <c r="BG186" i="5"/>
  <c r="BE186" i="5"/>
  <c r="T186" i="5"/>
  <c r="R186" i="5"/>
  <c r="P186" i="5"/>
  <c r="BI185" i="5"/>
  <c r="BH185" i="5"/>
  <c r="BG185" i="5"/>
  <c r="BE185" i="5"/>
  <c r="T185" i="5"/>
  <c r="R185" i="5"/>
  <c r="P185" i="5"/>
  <c r="BI184" i="5"/>
  <c r="BH184" i="5"/>
  <c r="BG184" i="5"/>
  <c r="BE184" i="5"/>
  <c r="T184" i="5"/>
  <c r="R184" i="5"/>
  <c r="P184" i="5"/>
  <c r="BI183" i="5"/>
  <c r="BH183" i="5"/>
  <c r="BG183" i="5"/>
  <c r="BE183" i="5"/>
  <c r="T183" i="5"/>
  <c r="R183" i="5"/>
  <c r="P183" i="5"/>
  <c r="BI182" i="5"/>
  <c r="BH182" i="5"/>
  <c r="BG182" i="5"/>
  <c r="BE182" i="5"/>
  <c r="T182" i="5"/>
  <c r="R182" i="5"/>
  <c r="P182" i="5"/>
  <c r="BI181" i="5"/>
  <c r="BH181" i="5"/>
  <c r="BG181" i="5"/>
  <c r="BE181" i="5"/>
  <c r="T181" i="5"/>
  <c r="R181" i="5"/>
  <c r="P181" i="5"/>
  <c r="BI180" i="5"/>
  <c r="BH180" i="5"/>
  <c r="BG180" i="5"/>
  <c r="BE180" i="5"/>
  <c r="T180" i="5"/>
  <c r="R180" i="5"/>
  <c r="P180" i="5"/>
  <c r="BI179" i="5"/>
  <c r="BH179" i="5"/>
  <c r="BG179" i="5"/>
  <c r="BE179" i="5"/>
  <c r="T179" i="5"/>
  <c r="R179" i="5"/>
  <c r="P179" i="5"/>
  <c r="BI178" i="5"/>
  <c r="BH178" i="5"/>
  <c r="BG178" i="5"/>
  <c r="BE178" i="5"/>
  <c r="T178" i="5"/>
  <c r="R178" i="5"/>
  <c r="P178" i="5"/>
  <c r="BI177" i="5"/>
  <c r="BH177" i="5"/>
  <c r="BG177" i="5"/>
  <c r="BE177" i="5"/>
  <c r="T177" i="5"/>
  <c r="R177" i="5"/>
  <c r="P177" i="5"/>
  <c r="BI176" i="5"/>
  <c r="BH176" i="5"/>
  <c r="BG176" i="5"/>
  <c r="BE176" i="5"/>
  <c r="T176" i="5"/>
  <c r="R176" i="5"/>
  <c r="P176" i="5"/>
  <c r="BI175" i="5"/>
  <c r="BH175" i="5"/>
  <c r="BG175" i="5"/>
  <c r="BE175" i="5"/>
  <c r="T175" i="5"/>
  <c r="R175" i="5"/>
  <c r="P175" i="5"/>
  <c r="BI174" i="5"/>
  <c r="BH174" i="5"/>
  <c r="BG174" i="5"/>
  <c r="BE174" i="5"/>
  <c r="T174" i="5"/>
  <c r="R174" i="5"/>
  <c r="P174" i="5"/>
  <c r="BI173" i="5"/>
  <c r="BH173" i="5"/>
  <c r="BG173" i="5"/>
  <c r="BE173" i="5"/>
  <c r="T173" i="5"/>
  <c r="R173" i="5"/>
  <c r="P173" i="5"/>
  <c r="BI172" i="5"/>
  <c r="BH172" i="5"/>
  <c r="BG172" i="5"/>
  <c r="BE172" i="5"/>
  <c r="T172" i="5"/>
  <c r="R172" i="5"/>
  <c r="P172" i="5"/>
  <c r="BI171" i="5"/>
  <c r="BH171" i="5"/>
  <c r="BG171" i="5"/>
  <c r="BE171" i="5"/>
  <c r="T171" i="5"/>
  <c r="R171" i="5"/>
  <c r="P171" i="5"/>
  <c r="BI170" i="5"/>
  <c r="BH170" i="5"/>
  <c r="BG170" i="5"/>
  <c r="BE170" i="5"/>
  <c r="T170" i="5"/>
  <c r="R170" i="5"/>
  <c r="P170" i="5"/>
  <c r="BI168" i="5"/>
  <c r="BH168" i="5"/>
  <c r="BG168" i="5"/>
  <c r="BE168" i="5"/>
  <c r="T168" i="5"/>
  <c r="R168" i="5"/>
  <c r="P168" i="5"/>
  <c r="BI167" i="5"/>
  <c r="BH167" i="5"/>
  <c r="BG167" i="5"/>
  <c r="BE167" i="5"/>
  <c r="T167" i="5"/>
  <c r="R167" i="5"/>
  <c r="P167" i="5"/>
  <c r="BI166" i="5"/>
  <c r="BH166" i="5"/>
  <c r="BG166" i="5"/>
  <c r="BE166" i="5"/>
  <c r="T166" i="5"/>
  <c r="R166" i="5"/>
  <c r="P166" i="5"/>
  <c r="BI165" i="5"/>
  <c r="BH165" i="5"/>
  <c r="BG165" i="5"/>
  <c r="BE165" i="5"/>
  <c r="T165" i="5"/>
  <c r="R165" i="5"/>
  <c r="P165" i="5"/>
  <c r="BI164" i="5"/>
  <c r="BH164" i="5"/>
  <c r="BG164" i="5"/>
  <c r="BE164" i="5"/>
  <c r="T164" i="5"/>
  <c r="R164" i="5"/>
  <c r="P164" i="5"/>
  <c r="BI163" i="5"/>
  <c r="BH163" i="5"/>
  <c r="BG163" i="5"/>
  <c r="BE163" i="5"/>
  <c r="T163" i="5"/>
  <c r="R163" i="5"/>
  <c r="P163" i="5"/>
  <c r="BI162" i="5"/>
  <c r="BH162" i="5"/>
  <c r="BG162" i="5"/>
  <c r="BE162" i="5"/>
  <c r="T162" i="5"/>
  <c r="R162" i="5"/>
  <c r="P162" i="5"/>
  <c r="BI161" i="5"/>
  <c r="BH161" i="5"/>
  <c r="BG161" i="5"/>
  <c r="BE161" i="5"/>
  <c r="T161" i="5"/>
  <c r="R161" i="5"/>
  <c r="P161" i="5"/>
  <c r="BI160" i="5"/>
  <c r="BH160" i="5"/>
  <c r="BG160" i="5"/>
  <c r="BE160" i="5"/>
  <c r="T160" i="5"/>
  <c r="R160" i="5"/>
  <c r="P160" i="5"/>
  <c r="BI159" i="5"/>
  <c r="BH159" i="5"/>
  <c r="BG159" i="5"/>
  <c r="BE159" i="5"/>
  <c r="T159" i="5"/>
  <c r="R159" i="5"/>
  <c r="P159" i="5"/>
  <c r="BI157" i="5"/>
  <c r="BH157" i="5"/>
  <c r="BG157" i="5"/>
  <c r="BE157" i="5"/>
  <c r="T157" i="5"/>
  <c r="R157" i="5"/>
  <c r="P157" i="5"/>
  <c r="BI156" i="5"/>
  <c r="BH156" i="5"/>
  <c r="BG156" i="5"/>
  <c r="BE156" i="5"/>
  <c r="T156" i="5"/>
  <c r="R156" i="5"/>
  <c r="P156" i="5"/>
  <c r="BI155" i="5"/>
  <c r="BH155" i="5"/>
  <c r="BG155" i="5"/>
  <c r="BE155" i="5"/>
  <c r="T155" i="5"/>
  <c r="R155" i="5"/>
  <c r="P155" i="5"/>
  <c r="BI154" i="5"/>
  <c r="BH154" i="5"/>
  <c r="BG154" i="5"/>
  <c r="BE154" i="5"/>
  <c r="T154" i="5"/>
  <c r="R154" i="5"/>
  <c r="P154" i="5"/>
  <c r="BI153" i="5"/>
  <c r="BH153" i="5"/>
  <c r="BG153" i="5"/>
  <c r="BE153" i="5"/>
  <c r="T153" i="5"/>
  <c r="R153" i="5"/>
  <c r="P153" i="5"/>
  <c r="BI152" i="5"/>
  <c r="BH152" i="5"/>
  <c r="BG152" i="5"/>
  <c r="BE152" i="5"/>
  <c r="T152" i="5"/>
  <c r="R152" i="5"/>
  <c r="P152" i="5"/>
  <c r="BI150" i="5"/>
  <c r="BH150" i="5"/>
  <c r="BG150" i="5"/>
  <c r="BE150" i="5"/>
  <c r="T150" i="5"/>
  <c r="T149" i="5"/>
  <c r="R150" i="5"/>
  <c r="R149" i="5" s="1"/>
  <c r="P150" i="5"/>
  <c r="P149" i="5" s="1"/>
  <c r="BI148" i="5"/>
  <c r="BH148" i="5"/>
  <c r="BG148" i="5"/>
  <c r="BE148" i="5"/>
  <c r="T148" i="5"/>
  <c r="R148" i="5"/>
  <c r="P148" i="5"/>
  <c r="BI147" i="5"/>
  <c r="BH147" i="5"/>
  <c r="BG147" i="5"/>
  <c r="BE147" i="5"/>
  <c r="T147" i="5"/>
  <c r="R147" i="5"/>
  <c r="P147" i="5"/>
  <c r="BI146" i="5"/>
  <c r="BH146" i="5"/>
  <c r="BG146" i="5"/>
  <c r="BE146" i="5"/>
  <c r="T146" i="5"/>
  <c r="R146" i="5"/>
  <c r="P146" i="5"/>
  <c r="BI145" i="5"/>
  <c r="BH145" i="5"/>
  <c r="BG145" i="5"/>
  <c r="BE145" i="5"/>
  <c r="T145" i="5"/>
  <c r="R145" i="5"/>
  <c r="P145" i="5"/>
  <c r="BI144" i="5"/>
  <c r="BH144" i="5"/>
  <c r="BG144" i="5"/>
  <c r="BE144" i="5"/>
  <c r="T144" i="5"/>
  <c r="R144" i="5"/>
  <c r="P144" i="5"/>
  <c r="BI143" i="5"/>
  <c r="BH143" i="5"/>
  <c r="BG143" i="5"/>
  <c r="BE143" i="5"/>
  <c r="T143" i="5"/>
  <c r="R143" i="5"/>
  <c r="P143" i="5"/>
  <c r="BI142" i="5"/>
  <c r="BH142" i="5"/>
  <c r="BG142" i="5"/>
  <c r="BE142" i="5"/>
  <c r="T142" i="5"/>
  <c r="R142" i="5"/>
  <c r="P142" i="5"/>
  <c r="BI141" i="5"/>
  <c r="BH141" i="5"/>
  <c r="BG141" i="5"/>
  <c r="BE141" i="5"/>
  <c r="T141" i="5"/>
  <c r="R141" i="5"/>
  <c r="P141" i="5"/>
  <c r="BI140" i="5"/>
  <c r="BH140" i="5"/>
  <c r="BG140" i="5"/>
  <c r="BE140" i="5"/>
  <c r="T140" i="5"/>
  <c r="R140" i="5"/>
  <c r="P140" i="5"/>
  <c r="BI139" i="5"/>
  <c r="BH139" i="5"/>
  <c r="BG139" i="5"/>
  <c r="BE139" i="5"/>
  <c r="T139" i="5"/>
  <c r="R139" i="5"/>
  <c r="P139" i="5"/>
  <c r="BI138" i="5"/>
  <c r="BH138" i="5"/>
  <c r="BG138" i="5"/>
  <c r="BE138" i="5"/>
  <c r="T138" i="5"/>
  <c r="R138" i="5"/>
  <c r="P138" i="5"/>
  <c r="BI137" i="5"/>
  <c r="BH137" i="5"/>
  <c r="BG137" i="5"/>
  <c r="BE137" i="5"/>
  <c r="T137" i="5"/>
  <c r="R137" i="5"/>
  <c r="P137" i="5"/>
  <c r="BI136" i="5"/>
  <c r="BH136" i="5"/>
  <c r="BG136" i="5"/>
  <c r="BE136" i="5"/>
  <c r="T136" i="5"/>
  <c r="R136" i="5"/>
  <c r="P136" i="5"/>
  <c r="BI135" i="5"/>
  <c r="BH135" i="5"/>
  <c r="BG135" i="5"/>
  <c r="BE135" i="5"/>
  <c r="T135" i="5"/>
  <c r="R135" i="5"/>
  <c r="P135" i="5"/>
  <c r="BI134" i="5"/>
  <c r="BH134" i="5"/>
  <c r="BG134" i="5"/>
  <c r="BE134" i="5"/>
  <c r="T134" i="5"/>
  <c r="R134" i="5"/>
  <c r="P134" i="5"/>
  <c r="BI133" i="5"/>
  <c r="BH133" i="5"/>
  <c r="BG133" i="5"/>
  <c r="BE133" i="5"/>
  <c r="T133" i="5"/>
  <c r="R133" i="5"/>
  <c r="P133" i="5"/>
  <c r="BI132" i="5"/>
  <c r="BH132" i="5"/>
  <c r="BG132" i="5"/>
  <c r="BE132" i="5"/>
  <c r="T132" i="5"/>
  <c r="R132" i="5"/>
  <c r="P132" i="5"/>
  <c r="BI131" i="5"/>
  <c r="BH131" i="5"/>
  <c r="BG131" i="5"/>
  <c r="BE131" i="5"/>
  <c r="T131" i="5"/>
  <c r="R131" i="5"/>
  <c r="P131" i="5"/>
  <c r="BI130" i="5"/>
  <c r="BH130" i="5"/>
  <c r="BG130" i="5"/>
  <c r="BE130" i="5"/>
  <c r="T130" i="5"/>
  <c r="R130" i="5"/>
  <c r="P130" i="5"/>
  <c r="J124" i="5"/>
  <c r="J123" i="5"/>
  <c r="F123" i="5"/>
  <c r="F121" i="5"/>
  <c r="E119" i="5"/>
  <c r="J92" i="5"/>
  <c r="J91" i="5"/>
  <c r="F91" i="5"/>
  <c r="F89" i="5"/>
  <c r="E87" i="5"/>
  <c r="J18" i="5"/>
  <c r="E18" i="5"/>
  <c r="F124" i="5" s="1"/>
  <c r="J17" i="5"/>
  <c r="J12" i="5"/>
  <c r="J89" i="5" s="1"/>
  <c r="E7" i="5"/>
  <c r="E85" i="5" s="1"/>
  <c r="J37" i="4"/>
  <c r="J36" i="4"/>
  <c r="AY97" i="1" s="1"/>
  <c r="J35" i="4"/>
  <c r="AX97" i="1" s="1"/>
  <c r="BI189" i="4"/>
  <c r="BH189" i="4"/>
  <c r="BG189" i="4"/>
  <c r="BE189" i="4"/>
  <c r="T189" i="4"/>
  <c r="T188" i="4" s="1"/>
  <c r="R189" i="4"/>
  <c r="R188" i="4" s="1"/>
  <c r="P189" i="4"/>
  <c r="P188" i="4" s="1"/>
  <c r="BI187" i="4"/>
  <c r="BH187" i="4"/>
  <c r="BG187" i="4"/>
  <c r="BE187" i="4"/>
  <c r="T187" i="4"/>
  <c r="T186" i="4"/>
  <c r="R187" i="4"/>
  <c r="R186" i="4" s="1"/>
  <c r="P187" i="4"/>
  <c r="P186" i="4"/>
  <c r="BI185" i="4"/>
  <c r="BH185" i="4"/>
  <c r="BG185" i="4"/>
  <c r="BE185" i="4"/>
  <c r="T185" i="4"/>
  <c r="R185" i="4"/>
  <c r="P185" i="4"/>
  <c r="BI184" i="4"/>
  <c r="BH184" i="4"/>
  <c r="BG184" i="4"/>
  <c r="BE184" i="4"/>
  <c r="T184" i="4"/>
  <c r="R184" i="4"/>
  <c r="P184" i="4"/>
  <c r="BI183" i="4"/>
  <c r="BH183" i="4"/>
  <c r="BG183" i="4"/>
  <c r="BE183" i="4"/>
  <c r="T183" i="4"/>
  <c r="R183" i="4"/>
  <c r="P183" i="4"/>
  <c r="BI182" i="4"/>
  <c r="BH182" i="4"/>
  <c r="BG182" i="4"/>
  <c r="BE182" i="4"/>
  <c r="T182" i="4"/>
  <c r="R182" i="4"/>
  <c r="P182" i="4"/>
  <c r="BI181" i="4"/>
  <c r="BH181" i="4"/>
  <c r="BG181" i="4"/>
  <c r="BE181" i="4"/>
  <c r="T181" i="4"/>
  <c r="R181" i="4"/>
  <c r="P181" i="4"/>
  <c r="BI180" i="4"/>
  <c r="BH180" i="4"/>
  <c r="BG180" i="4"/>
  <c r="BE180" i="4"/>
  <c r="T180" i="4"/>
  <c r="R180" i="4"/>
  <c r="P180" i="4"/>
  <c r="BI179" i="4"/>
  <c r="BH179" i="4"/>
  <c r="BG179" i="4"/>
  <c r="BE179" i="4"/>
  <c r="T179" i="4"/>
  <c r="R179" i="4"/>
  <c r="P179" i="4"/>
  <c r="BI178" i="4"/>
  <c r="BH178" i="4"/>
  <c r="BG178" i="4"/>
  <c r="BE178" i="4"/>
  <c r="T178" i="4"/>
  <c r="R178" i="4"/>
  <c r="P178" i="4"/>
  <c r="BI177" i="4"/>
  <c r="BH177" i="4"/>
  <c r="BG177" i="4"/>
  <c r="BE177" i="4"/>
  <c r="T177" i="4"/>
  <c r="R177" i="4"/>
  <c r="P177" i="4"/>
  <c r="BI176" i="4"/>
  <c r="BH176" i="4"/>
  <c r="BG176" i="4"/>
  <c r="BE176" i="4"/>
  <c r="T176" i="4"/>
  <c r="R176" i="4"/>
  <c r="P176" i="4"/>
  <c r="BI175" i="4"/>
  <c r="BH175" i="4"/>
  <c r="BG175" i="4"/>
  <c r="BE175" i="4"/>
  <c r="T175" i="4"/>
  <c r="R175" i="4"/>
  <c r="P175" i="4"/>
  <c r="BI174" i="4"/>
  <c r="BH174" i="4"/>
  <c r="BG174" i="4"/>
  <c r="BE174" i="4"/>
  <c r="T174" i="4"/>
  <c r="R174" i="4"/>
  <c r="P174" i="4"/>
  <c r="BI173" i="4"/>
  <c r="BH173" i="4"/>
  <c r="BG173" i="4"/>
  <c r="BE173" i="4"/>
  <c r="T173" i="4"/>
  <c r="R173" i="4"/>
  <c r="P173" i="4"/>
  <c r="BI172" i="4"/>
  <c r="BH172" i="4"/>
  <c r="BG172" i="4"/>
  <c r="BE172" i="4"/>
  <c r="T172" i="4"/>
  <c r="R172" i="4"/>
  <c r="P172" i="4"/>
  <c r="BI171" i="4"/>
  <c r="BH171" i="4"/>
  <c r="BG171" i="4"/>
  <c r="BE171" i="4"/>
  <c r="T171" i="4"/>
  <c r="R171" i="4"/>
  <c r="P171" i="4"/>
  <c r="BI170" i="4"/>
  <c r="BH170" i="4"/>
  <c r="BG170" i="4"/>
  <c r="BE170" i="4"/>
  <c r="T170" i="4"/>
  <c r="R170" i="4"/>
  <c r="P170" i="4"/>
  <c r="BI169" i="4"/>
  <c r="BH169" i="4"/>
  <c r="BG169" i="4"/>
  <c r="BE169" i="4"/>
  <c r="T169" i="4"/>
  <c r="R169" i="4"/>
  <c r="P169" i="4"/>
  <c r="BI168" i="4"/>
  <c r="BH168" i="4"/>
  <c r="BG168" i="4"/>
  <c r="BE168" i="4"/>
  <c r="T168" i="4"/>
  <c r="R168" i="4"/>
  <c r="P168" i="4"/>
  <c r="BI167" i="4"/>
  <c r="BH167" i="4"/>
  <c r="BG167" i="4"/>
  <c r="BE167" i="4"/>
  <c r="T167" i="4"/>
  <c r="R167" i="4"/>
  <c r="P167" i="4"/>
  <c r="BI166" i="4"/>
  <c r="BH166" i="4"/>
  <c r="BG166" i="4"/>
  <c r="BE166" i="4"/>
  <c r="T166" i="4"/>
  <c r="R166" i="4"/>
  <c r="P166" i="4"/>
  <c r="BI165" i="4"/>
  <c r="BH165" i="4"/>
  <c r="BG165" i="4"/>
  <c r="BE165" i="4"/>
  <c r="T165" i="4"/>
  <c r="R165" i="4"/>
  <c r="P165" i="4"/>
  <c r="BI164" i="4"/>
  <c r="BH164" i="4"/>
  <c r="BG164" i="4"/>
  <c r="BE164" i="4"/>
  <c r="T164" i="4"/>
  <c r="R164" i="4"/>
  <c r="P164" i="4"/>
  <c r="BI163" i="4"/>
  <c r="BH163" i="4"/>
  <c r="BG163" i="4"/>
  <c r="BE163" i="4"/>
  <c r="T163" i="4"/>
  <c r="R163" i="4"/>
  <c r="P163" i="4"/>
  <c r="BI162" i="4"/>
  <c r="BH162" i="4"/>
  <c r="BG162" i="4"/>
  <c r="BE162" i="4"/>
  <c r="T162" i="4"/>
  <c r="R162" i="4"/>
  <c r="P162" i="4"/>
  <c r="BI161" i="4"/>
  <c r="BH161" i="4"/>
  <c r="BG161" i="4"/>
  <c r="BE161" i="4"/>
  <c r="T161" i="4"/>
  <c r="R161" i="4"/>
  <c r="P161" i="4"/>
  <c r="BI160" i="4"/>
  <c r="BH160" i="4"/>
  <c r="BG160" i="4"/>
  <c r="BE160" i="4"/>
  <c r="T160" i="4"/>
  <c r="R160" i="4"/>
  <c r="P160" i="4"/>
  <c r="BI159" i="4"/>
  <c r="BH159" i="4"/>
  <c r="BG159" i="4"/>
  <c r="BE159" i="4"/>
  <c r="T159" i="4"/>
  <c r="R159" i="4"/>
  <c r="P159" i="4"/>
  <c r="BI158" i="4"/>
  <c r="BH158" i="4"/>
  <c r="BG158" i="4"/>
  <c r="BE158" i="4"/>
  <c r="T158" i="4"/>
  <c r="R158" i="4"/>
  <c r="P158" i="4"/>
  <c r="BI157" i="4"/>
  <c r="BH157" i="4"/>
  <c r="BG157" i="4"/>
  <c r="BE157" i="4"/>
  <c r="T157" i="4"/>
  <c r="R157" i="4"/>
  <c r="P157" i="4"/>
  <c r="BI156" i="4"/>
  <c r="BH156" i="4"/>
  <c r="BG156" i="4"/>
  <c r="BE156" i="4"/>
  <c r="T156" i="4"/>
  <c r="R156" i="4"/>
  <c r="P156" i="4"/>
  <c r="BI155" i="4"/>
  <c r="BH155" i="4"/>
  <c r="BG155" i="4"/>
  <c r="BE155" i="4"/>
  <c r="T155" i="4"/>
  <c r="R155" i="4"/>
  <c r="P155" i="4"/>
  <c r="BI154" i="4"/>
  <c r="BH154" i="4"/>
  <c r="BG154" i="4"/>
  <c r="BE154" i="4"/>
  <c r="T154" i="4"/>
  <c r="R154" i="4"/>
  <c r="P154" i="4"/>
  <c r="BI153" i="4"/>
  <c r="BH153" i="4"/>
  <c r="BG153" i="4"/>
  <c r="BE153" i="4"/>
  <c r="T153" i="4"/>
  <c r="R153" i="4"/>
  <c r="P153" i="4"/>
  <c r="BI152" i="4"/>
  <c r="BH152" i="4"/>
  <c r="BG152" i="4"/>
  <c r="BE152" i="4"/>
  <c r="T152" i="4"/>
  <c r="R152" i="4"/>
  <c r="P152" i="4"/>
  <c r="BI150" i="4"/>
  <c r="BH150" i="4"/>
  <c r="BG150" i="4"/>
  <c r="BE150" i="4"/>
  <c r="T150" i="4"/>
  <c r="R150" i="4"/>
  <c r="P150" i="4"/>
  <c r="BI149" i="4"/>
  <c r="BH149" i="4"/>
  <c r="BG149" i="4"/>
  <c r="BE149" i="4"/>
  <c r="T149" i="4"/>
  <c r="R149" i="4"/>
  <c r="P149" i="4"/>
  <c r="BI148" i="4"/>
  <c r="BH148" i="4"/>
  <c r="BG148" i="4"/>
  <c r="BE148" i="4"/>
  <c r="T148" i="4"/>
  <c r="R148" i="4"/>
  <c r="P148" i="4"/>
  <c r="BI147" i="4"/>
  <c r="BH147" i="4"/>
  <c r="BG147" i="4"/>
  <c r="BE147" i="4"/>
  <c r="T147" i="4"/>
  <c r="R147" i="4"/>
  <c r="P147" i="4"/>
  <c r="BI146" i="4"/>
  <c r="BH146" i="4"/>
  <c r="BG146" i="4"/>
  <c r="BE146" i="4"/>
  <c r="T146" i="4"/>
  <c r="R146" i="4"/>
  <c r="P146" i="4"/>
  <c r="BI144" i="4"/>
  <c r="BH144" i="4"/>
  <c r="BG144" i="4"/>
  <c r="BE144" i="4"/>
  <c r="T144" i="4"/>
  <c r="T143" i="4" s="1"/>
  <c r="R144" i="4"/>
  <c r="R143" i="4" s="1"/>
  <c r="P144" i="4"/>
  <c r="P143" i="4" s="1"/>
  <c r="BI142" i="4"/>
  <c r="BH142" i="4"/>
  <c r="BG142" i="4"/>
  <c r="BE142" i="4"/>
  <c r="T142" i="4"/>
  <c r="R142" i="4"/>
  <c r="P142" i="4"/>
  <c r="BI141" i="4"/>
  <c r="BH141" i="4"/>
  <c r="BG141" i="4"/>
  <c r="BE141" i="4"/>
  <c r="T141" i="4"/>
  <c r="R141" i="4"/>
  <c r="P141" i="4"/>
  <c r="BI140" i="4"/>
  <c r="BH140" i="4"/>
  <c r="BG140" i="4"/>
  <c r="BE140" i="4"/>
  <c r="T140" i="4"/>
  <c r="R140" i="4"/>
  <c r="P140" i="4"/>
  <c r="BI139" i="4"/>
  <c r="BH139" i="4"/>
  <c r="BG139" i="4"/>
  <c r="BE139" i="4"/>
  <c r="T139" i="4"/>
  <c r="R139" i="4"/>
  <c r="P139" i="4"/>
  <c r="BI138" i="4"/>
  <c r="BH138" i="4"/>
  <c r="BG138" i="4"/>
  <c r="BE138" i="4"/>
  <c r="T138" i="4"/>
  <c r="R138" i="4"/>
  <c r="P138" i="4"/>
  <c r="BI137" i="4"/>
  <c r="BH137" i="4"/>
  <c r="BG137" i="4"/>
  <c r="BE137" i="4"/>
  <c r="T137" i="4"/>
  <c r="R137" i="4"/>
  <c r="P137" i="4"/>
  <c r="BI136" i="4"/>
  <c r="BH136" i="4"/>
  <c r="BG136" i="4"/>
  <c r="BE136" i="4"/>
  <c r="T136" i="4"/>
  <c r="R136" i="4"/>
  <c r="P136" i="4"/>
  <c r="BI135" i="4"/>
  <c r="BH135" i="4"/>
  <c r="BG135" i="4"/>
  <c r="BE135" i="4"/>
  <c r="T135" i="4"/>
  <c r="R135" i="4"/>
  <c r="P135" i="4"/>
  <c r="BI134" i="4"/>
  <c r="BH134" i="4"/>
  <c r="BG134" i="4"/>
  <c r="BE134" i="4"/>
  <c r="T134" i="4"/>
  <c r="R134" i="4"/>
  <c r="P134" i="4"/>
  <c r="BI133" i="4"/>
  <c r="BH133" i="4"/>
  <c r="BG133" i="4"/>
  <c r="BE133" i="4"/>
  <c r="T133" i="4"/>
  <c r="R133" i="4"/>
  <c r="P133" i="4"/>
  <c r="BI132" i="4"/>
  <c r="BH132" i="4"/>
  <c r="BG132" i="4"/>
  <c r="BE132" i="4"/>
  <c r="T132" i="4"/>
  <c r="R132" i="4"/>
  <c r="P132" i="4"/>
  <c r="BI131" i="4"/>
  <c r="BH131" i="4"/>
  <c r="BG131" i="4"/>
  <c r="BE131" i="4"/>
  <c r="T131" i="4"/>
  <c r="R131" i="4"/>
  <c r="P131" i="4"/>
  <c r="BI130" i="4"/>
  <c r="BH130" i="4"/>
  <c r="BG130" i="4"/>
  <c r="BE130" i="4"/>
  <c r="T130" i="4"/>
  <c r="R130" i="4"/>
  <c r="P130" i="4"/>
  <c r="BI129" i="4"/>
  <c r="BH129" i="4"/>
  <c r="BG129" i="4"/>
  <c r="BE129" i="4"/>
  <c r="T129" i="4"/>
  <c r="R129" i="4"/>
  <c r="P129" i="4"/>
  <c r="BI128" i="4"/>
  <c r="BH128" i="4"/>
  <c r="BG128" i="4"/>
  <c r="BE128" i="4"/>
  <c r="T128" i="4"/>
  <c r="R128" i="4"/>
  <c r="P128" i="4"/>
  <c r="BI127" i="4"/>
  <c r="BH127" i="4"/>
  <c r="BG127" i="4"/>
  <c r="BE127" i="4"/>
  <c r="T127" i="4"/>
  <c r="R127" i="4"/>
  <c r="P127" i="4"/>
  <c r="BI126" i="4"/>
  <c r="BH126" i="4"/>
  <c r="BG126" i="4"/>
  <c r="BE126" i="4"/>
  <c r="T126" i="4"/>
  <c r="R126" i="4"/>
  <c r="P126" i="4"/>
  <c r="J120" i="4"/>
  <c r="J119" i="4"/>
  <c r="F119" i="4"/>
  <c r="F117" i="4"/>
  <c r="E115" i="4"/>
  <c r="J92" i="4"/>
  <c r="J91" i="4"/>
  <c r="F91" i="4"/>
  <c r="F89" i="4"/>
  <c r="E87" i="4"/>
  <c r="J18" i="4"/>
  <c r="E18" i="4"/>
  <c r="F92" i="4" s="1"/>
  <c r="J17" i="4"/>
  <c r="J12" i="4"/>
  <c r="J117" i="4" s="1"/>
  <c r="E7" i="4"/>
  <c r="E85" i="4" s="1"/>
  <c r="J37" i="3"/>
  <c r="J36" i="3"/>
  <c r="AY96" i="1"/>
  <c r="J35" i="3"/>
  <c r="AX96" i="1" s="1"/>
  <c r="BI158" i="3"/>
  <c r="BH158" i="3"/>
  <c r="BG158" i="3"/>
  <c r="BE158" i="3"/>
  <c r="T158" i="3"/>
  <c r="T157" i="3"/>
  <c r="R158" i="3"/>
  <c r="R157" i="3" s="1"/>
  <c r="P158" i="3"/>
  <c r="P157" i="3" s="1"/>
  <c r="BI156" i="3"/>
  <c r="BH156" i="3"/>
  <c r="BG156" i="3"/>
  <c r="BE156" i="3"/>
  <c r="T156" i="3"/>
  <c r="T155" i="3" s="1"/>
  <c r="R156" i="3"/>
  <c r="R155" i="3" s="1"/>
  <c r="P156" i="3"/>
  <c r="P155" i="3" s="1"/>
  <c r="BI154" i="3"/>
  <c r="BH154" i="3"/>
  <c r="BG154" i="3"/>
  <c r="BE154" i="3"/>
  <c r="T154" i="3"/>
  <c r="R154" i="3"/>
  <c r="P154" i="3"/>
  <c r="BI153" i="3"/>
  <c r="BH153" i="3"/>
  <c r="BG153" i="3"/>
  <c r="BE153" i="3"/>
  <c r="T153" i="3"/>
  <c r="R153" i="3"/>
  <c r="P153" i="3"/>
  <c r="BI152" i="3"/>
  <c r="BH152" i="3"/>
  <c r="BG152" i="3"/>
  <c r="BE152" i="3"/>
  <c r="T152" i="3"/>
  <c r="R152" i="3"/>
  <c r="P152" i="3"/>
  <c r="BI151" i="3"/>
  <c r="BH151" i="3"/>
  <c r="BG151" i="3"/>
  <c r="BE151" i="3"/>
  <c r="T151" i="3"/>
  <c r="R151" i="3"/>
  <c r="P151" i="3"/>
  <c r="BI150" i="3"/>
  <c r="BH150" i="3"/>
  <c r="BG150" i="3"/>
  <c r="BE150" i="3"/>
  <c r="T150" i="3"/>
  <c r="R150" i="3"/>
  <c r="P150" i="3"/>
  <c r="BI149" i="3"/>
  <c r="BH149" i="3"/>
  <c r="BG149" i="3"/>
  <c r="BE149" i="3"/>
  <c r="T149" i="3"/>
  <c r="R149" i="3"/>
  <c r="P149" i="3"/>
  <c r="BI147" i="3"/>
  <c r="BH147" i="3"/>
  <c r="BG147" i="3"/>
  <c r="BE147" i="3"/>
  <c r="T147" i="3"/>
  <c r="R147" i="3"/>
  <c r="P147" i="3"/>
  <c r="BI146" i="3"/>
  <c r="BH146" i="3"/>
  <c r="BG146" i="3"/>
  <c r="BE146" i="3"/>
  <c r="T146" i="3"/>
  <c r="R146" i="3"/>
  <c r="P146" i="3"/>
  <c r="BI145" i="3"/>
  <c r="BH145" i="3"/>
  <c r="BG145" i="3"/>
  <c r="BE145" i="3"/>
  <c r="T145" i="3"/>
  <c r="R145" i="3"/>
  <c r="P145" i="3"/>
  <c r="BI144" i="3"/>
  <c r="BH144" i="3"/>
  <c r="BG144" i="3"/>
  <c r="BE144" i="3"/>
  <c r="T144" i="3"/>
  <c r="R144" i="3"/>
  <c r="P144" i="3"/>
  <c r="BI143" i="3"/>
  <c r="BH143" i="3"/>
  <c r="BG143" i="3"/>
  <c r="BE143" i="3"/>
  <c r="T143" i="3"/>
  <c r="R143" i="3"/>
  <c r="P143" i="3"/>
  <c r="BI142" i="3"/>
  <c r="BH142" i="3"/>
  <c r="BG142" i="3"/>
  <c r="BE142" i="3"/>
  <c r="T142" i="3"/>
  <c r="R142" i="3"/>
  <c r="P142" i="3"/>
  <c r="BI141" i="3"/>
  <c r="BH141" i="3"/>
  <c r="BG141" i="3"/>
  <c r="BE141" i="3"/>
  <c r="T141" i="3"/>
  <c r="R141" i="3"/>
  <c r="P141" i="3"/>
  <c r="BI140" i="3"/>
  <c r="BH140" i="3"/>
  <c r="BG140" i="3"/>
  <c r="BE140" i="3"/>
  <c r="T140" i="3"/>
  <c r="R140" i="3"/>
  <c r="P140" i="3"/>
  <c r="BI138" i="3"/>
  <c r="BH138" i="3"/>
  <c r="BG138" i="3"/>
  <c r="BE138" i="3"/>
  <c r="T138" i="3"/>
  <c r="R138" i="3"/>
  <c r="P138" i="3"/>
  <c r="BI137" i="3"/>
  <c r="BH137" i="3"/>
  <c r="BG137" i="3"/>
  <c r="BE137" i="3"/>
  <c r="T137" i="3"/>
  <c r="R137" i="3"/>
  <c r="P137" i="3"/>
  <c r="BI136" i="3"/>
  <c r="BH136" i="3"/>
  <c r="BG136" i="3"/>
  <c r="BE136" i="3"/>
  <c r="T136" i="3"/>
  <c r="R136" i="3"/>
  <c r="P136" i="3"/>
  <c r="BI135" i="3"/>
  <c r="BH135" i="3"/>
  <c r="BG135" i="3"/>
  <c r="BE135" i="3"/>
  <c r="T135" i="3"/>
  <c r="R135" i="3"/>
  <c r="P135" i="3"/>
  <c r="BI134" i="3"/>
  <c r="BH134" i="3"/>
  <c r="BG134" i="3"/>
  <c r="BE134" i="3"/>
  <c r="T134" i="3"/>
  <c r="R134" i="3"/>
  <c r="P134" i="3"/>
  <c r="BI133" i="3"/>
  <c r="BH133" i="3"/>
  <c r="BG133" i="3"/>
  <c r="BE133" i="3"/>
  <c r="T133" i="3"/>
  <c r="R133" i="3"/>
  <c r="P133" i="3"/>
  <c r="BI132" i="3"/>
  <c r="BH132" i="3"/>
  <c r="BG132" i="3"/>
  <c r="BE132" i="3"/>
  <c r="T132" i="3"/>
  <c r="R132" i="3"/>
  <c r="P132" i="3"/>
  <c r="BI131" i="3"/>
  <c r="BH131" i="3"/>
  <c r="BG131" i="3"/>
  <c r="BE131" i="3"/>
  <c r="T131" i="3"/>
  <c r="R131" i="3"/>
  <c r="P131" i="3"/>
  <c r="BI130" i="3"/>
  <c r="BH130" i="3"/>
  <c r="BG130" i="3"/>
  <c r="BE130" i="3"/>
  <c r="T130" i="3"/>
  <c r="R130" i="3"/>
  <c r="P130" i="3"/>
  <c r="BI129" i="3"/>
  <c r="BH129" i="3"/>
  <c r="BG129" i="3"/>
  <c r="BE129" i="3"/>
  <c r="T129" i="3"/>
  <c r="R129" i="3"/>
  <c r="P129" i="3"/>
  <c r="BI128" i="3"/>
  <c r="BH128" i="3"/>
  <c r="BG128" i="3"/>
  <c r="BE128" i="3"/>
  <c r="T128" i="3"/>
  <c r="R128" i="3"/>
  <c r="P128" i="3"/>
  <c r="BI127" i="3"/>
  <c r="BH127" i="3"/>
  <c r="BG127" i="3"/>
  <c r="BE127" i="3"/>
  <c r="T127" i="3"/>
  <c r="R127" i="3"/>
  <c r="P127" i="3"/>
  <c r="BI126" i="3"/>
  <c r="BH126" i="3"/>
  <c r="BG126" i="3"/>
  <c r="BE126" i="3"/>
  <c r="T126" i="3"/>
  <c r="R126" i="3"/>
  <c r="P126" i="3"/>
  <c r="BI125" i="3"/>
  <c r="BH125" i="3"/>
  <c r="BG125" i="3"/>
  <c r="BE125" i="3"/>
  <c r="T125" i="3"/>
  <c r="R125" i="3"/>
  <c r="P125" i="3"/>
  <c r="J119" i="3"/>
  <c r="J118" i="3"/>
  <c r="F118" i="3"/>
  <c r="F116" i="3"/>
  <c r="E114" i="3"/>
  <c r="J92" i="3"/>
  <c r="J91" i="3"/>
  <c r="F91" i="3"/>
  <c r="F89" i="3"/>
  <c r="E87" i="3"/>
  <c r="J18" i="3"/>
  <c r="E18" i="3"/>
  <c r="F92" i="3"/>
  <c r="J17" i="3"/>
  <c r="J12" i="3"/>
  <c r="J116" i="3" s="1"/>
  <c r="E7" i="3"/>
  <c r="E85" i="3"/>
  <c r="J37" i="2"/>
  <c r="J36" i="2"/>
  <c r="AY95" i="1" s="1"/>
  <c r="J35" i="2"/>
  <c r="AX95" i="1"/>
  <c r="BI244" i="2"/>
  <c r="BH244" i="2"/>
  <c r="BG244" i="2"/>
  <c r="BE244" i="2"/>
  <c r="T244" i="2"/>
  <c r="T243" i="2" s="1"/>
  <c r="R244" i="2"/>
  <c r="R243" i="2"/>
  <c r="P244" i="2"/>
  <c r="P243" i="2" s="1"/>
  <c r="BI242" i="2"/>
  <c r="BH242" i="2"/>
  <c r="BG242" i="2"/>
  <c r="BE242" i="2"/>
  <c r="T242" i="2"/>
  <c r="R242" i="2"/>
  <c r="P242" i="2"/>
  <c r="BI241" i="2"/>
  <c r="BH241" i="2"/>
  <c r="BG241" i="2"/>
  <c r="BE241" i="2"/>
  <c r="T241" i="2"/>
  <c r="R241" i="2"/>
  <c r="P241" i="2"/>
  <c r="BI240" i="2"/>
  <c r="BH240" i="2"/>
  <c r="BG240" i="2"/>
  <c r="BE240" i="2"/>
  <c r="T240" i="2"/>
  <c r="R240" i="2"/>
  <c r="P240" i="2"/>
  <c r="BI239" i="2"/>
  <c r="BH239" i="2"/>
  <c r="BG239" i="2"/>
  <c r="BE239" i="2"/>
  <c r="T239" i="2"/>
  <c r="R239" i="2"/>
  <c r="P239" i="2"/>
  <c r="BI238" i="2"/>
  <c r="BH238" i="2"/>
  <c r="BG238" i="2"/>
  <c r="BE238" i="2"/>
  <c r="T238" i="2"/>
  <c r="R238" i="2"/>
  <c r="P238" i="2"/>
  <c r="BI237" i="2"/>
  <c r="BH237" i="2"/>
  <c r="BG237" i="2"/>
  <c r="BE237" i="2"/>
  <c r="T237" i="2"/>
  <c r="R237" i="2"/>
  <c r="P237" i="2"/>
  <c r="BI235" i="2"/>
  <c r="BH235" i="2"/>
  <c r="BG235" i="2"/>
  <c r="BE235" i="2"/>
  <c r="T235" i="2"/>
  <c r="R235" i="2"/>
  <c r="P235" i="2"/>
  <c r="BI234" i="2"/>
  <c r="BH234" i="2"/>
  <c r="BG234" i="2"/>
  <c r="BE234" i="2"/>
  <c r="T234" i="2"/>
  <c r="R234" i="2"/>
  <c r="P234" i="2"/>
  <c r="BI233" i="2"/>
  <c r="BH233" i="2"/>
  <c r="BG233" i="2"/>
  <c r="BE233" i="2"/>
  <c r="T233" i="2"/>
  <c r="R233" i="2"/>
  <c r="P233" i="2"/>
  <c r="BI232" i="2"/>
  <c r="BH232" i="2"/>
  <c r="BG232" i="2"/>
  <c r="BE232" i="2"/>
  <c r="T232" i="2"/>
  <c r="R232" i="2"/>
  <c r="P232" i="2"/>
  <c r="BI231" i="2"/>
  <c r="BH231" i="2"/>
  <c r="BG231" i="2"/>
  <c r="BE231" i="2"/>
  <c r="T231" i="2"/>
  <c r="R231" i="2"/>
  <c r="P231" i="2"/>
  <c r="BI230" i="2"/>
  <c r="BH230" i="2"/>
  <c r="BG230" i="2"/>
  <c r="BE230" i="2"/>
  <c r="T230" i="2"/>
  <c r="R230" i="2"/>
  <c r="P230" i="2"/>
  <c r="BI227" i="2"/>
  <c r="BH227" i="2"/>
  <c r="BG227" i="2"/>
  <c r="BE227" i="2"/>
  <c r="T227" i="2"/>
  <c r="T226" i="2"/>
  <c r="R227" i="2"/>
  <c r="R226" i="2"/>
  <c r="P227" i="2"/>
  <c r="P226" i="2"/>
  <c r="BI225" i="2"/>
  <c r="BH225" i="2"/>
  <c r="BG225" i="2"/>
  <c r="BE225" i="2"/>
  <c r="T225" i="2"/>
  <c r="R225" i="2"/>
  <c r="P225" i="2"/>
  <c r="BI224" i="2"/>
  <c r="BH224" i="2"/>
  <c r="BG224" i="2"/>
  <c r="BE224" i="2"/>
  <c r="T224" i="2"/>
  <c r="R224" i="2"/>
  <c r="P224" i="2"/>
  <c r="BI223" i="2"/>
  <c r="BH223" i="2"/>
  <c r="BG223" i="2"/>
  <c r="BE223" i="2"/>
  <c r="T223" i="2"/>
  <c r="R223" i="2"/>
  <c r="P223" i="2"/>
  <c r="BI222" i="2"/>
  <c r="BH222" i="2"/>
  <c r="BG222" i="2"/>
  <c r="BE222" i="2"/>
  <c r="T222" i="2"/>
  <c r="R222" i="2"/>
  <c r="P222" i="2"/>
  <c r="BI221" i="2"/>
  <c r="BH221" i="2"/>
  <c r="BG221" i="2"/>
  <c r="BE221" i="2"/>
  <c r="T221" i="2"/>
  <c r="R221" i="2"/>
  <c r="P221" i="2"/>
  <c r="BI220" i="2"/>
  <c r="BH220" i="2"/>
  <c r="BG220" i="2"/>
  <c r="BE220" i="2"/>
  <c r="T220" i="2"/>
  <c r="R220" i="2"/>
  <c r="P220" i="2"/>
  <c r="BI219" i="2"/>
  <c r="BH219" i="2"/>
  <c r="BG219" i="2"/>
  <c r="BE219" i="2"/>
  <c r="T219" i="2"/>
  <c r="R219" i="2"/>
  <c r="P219" i="2"/>
  <c r="BI218" i="2"/>
  <c r="BH218" i="2"/>
  <c r="BG218" i="2"/>
  <c r="BE218" i="2"/>
  <c r="T218" i="2"/>
  <c r="R218" i="2"/>
  <c r="P218" i="2"/>
  <c r="BI217" i="2"/>
  <c r="BH217" i="2"/>
  <c r="BG217" i="2"/>
  <c r="BE217" i="2"/>
  <c r="T217" i="2"/>
  <c r="R217" i="2"/>
  <c r="P217" i="2"/>
  <c r="BI216" i="2"/>
  <c r="BH216" i="2"/>
  <c r="BG216" i="2"/>
  <c r="BE216" i="2"/>
  <c r="T216" i="2"/>
  <c r="R216" i="2"/>
  <c r="P216" i="2"/>
  <c r="BI215" i="2"/>
  <c r="BH215" i="2"/>
  <c r="BG215" i="2"/>
  <c r="BE215" i="2"/>
  <c r="T215" i="2"/>
  <c r="R215" i="2"/>
  <c r="P215" i="2"/>
  <c r="BI214" i="2"/>
  <c r="BH214" i="2"/>
  <c r="BG214" i="2"/>
  <c r="BE214" i="2"/>
  <c r="T214" i="2"/>
  <c r="R214" i="2"/>
  <c r="P214" i="2"/>
  <c r="BI213" i="2"/>
  <c r="BH213" i="2"/>
  <c r="BG213" i="2"/>
  <c r="BE213" i="2"/>
  <c r="T213" i="2"/>
  <c r="R213" i="2"/>
  <c r="P213" i="2"/>
  <c r="BI212" i="2"/>
  <c r="BH212" i="2"/>
  <c r="BG212" i="2"/>
  <c r="BE212" i="2"/>
  <c r="T212" i="2"/>
  <c r="R212" i="2"/>
  <c r="P212" i="2"/>
  <c r="BI211" i="2"/>
  <c r="BH211" i="2"/>
  <c r="BG211" i="2"/>
  <c r="BE211" i="2"/>
  <c r="T211" i="2"/>
  <c r="R211" i="2"/>
  <c r="P211" i="2"/>
  <c r="BI210" i="2"/>
  <c r="BH210" i="2"/>
  <c r="BG210" i="2"/>
  <c r="BE210" i="2"/>
  <c r="T210" i="2"/>
  <c r="R210" i="2"/>
  <c r="P210" i="2"/>
  <c r="BI209" i="2"/>
  <c r="BH209" i="2"/>
  <c r="BG209" i="2"/>
  <c r="BE209" i="2"/>
  <c r="T209" i="2"/>
  <c r="R209" i="2"/>
  <c r="P209" i="2"/>
  <c r="BI208" i="2"/>
  <c r="BH208" i="2"/>
  <c r="BG208" i="2"/>
  <c r="BE208" i="2"/>
  <c r="T208" i="2"/>
  <c r="R208" i="2"/>
  <c r="P208" i="2"/>
  <c r="BI207" i="2"/>
  <c r="BH207" i="2"/>
  <c r="BG207" i="2"/>
  <c r="BE207" i="2"/>
  <c r="T207" i="2"/>
  <c r="R207" i="2"/>
  <c r="P207" i="2"/>
  <c r="BI206" i="2"/>
  <c r="BH206" i="2"/>
  <c r="BG206" i="2"/>
  <c r="BE206" i="2"/>
  <c r="T206" i="2"/>
  <c r="R206" i="2"/>
  <c r="P206" i="2"/>
  <c r="BI205" i="2"/>
  <c r="BH205" i="2"/>
  <c r="BG205" i="2"/>
  <c r="BE205" i="2"/>
  <c r="T205" i="2"/>
  <c r="R205" i="2"/>
  <c r="P205" i="2"/>
  <c r="BI203" i="2"/>
  <c r="BH203" i="2"/>
  <c r="BG203" i="2"/>
  <c r="BE203" i="2"/>
  <c r="T203" i="2"/>
  <c r="T202" i="2" s="1"/>
  <c r="R203" i="2"/>
  <c r="R202" i="2" s="1"/>
  <c r="P203" i="2"/>
  <c r="P202" i="2" s="1"/>
  <c r="BI201" i="2"/>
  <c r="BH201" i="2"/>
  <c r="BG201" i="2"/>
  <c r="BE201" i="2"/>
  <c r="T201" i="2"/>
  <c r="R201" i="2"/>
  <c r="P201" i="2"/>
  <c r="BI200" i="2"/>
  <c r="BH200" i="2"/>
  <c r="BG200" i="2"/>
  <c r="BE200" i="2"/>
  <c r="T200" i="2"/>
  <c r="R200" i="2"/>
  <c r="P200" i="2"/>
  <c r="BI199" i="2"/>
  <c r="BH199" i="2"/>
  <c r="BG199" i="2"/>
  <c r="BE199" i="2"/>
  <c r="T199" i="2"/>
  <c r="R199" i="2"/>
  <c r="P199" i="2"/>
  <c r="BI198" i="2"/>
  <c r="BH198" i="2"/>
  <c r="BG198" i="2"/>
  <c r="BE198" i="2"/>
  <c r="T198" i="2"/>
  <c r="R198" i="2"/>
  <c r="P198" i="2"/>
  <c r="BI197" i="2"/>
  <c r="BH197" i="2"/>
  <c r="BG197" i="2"/>
  <c r="BE197" i="2"/>
  <c r="T197" i="2"/>
  <c r="R197" i="2"/>
  <c r="P197" i="2"/>
  <c r="BI196" i="2"/>
  <c r="BH196" i="2"/>
  <c r="BG196" i="2"/>
  <c r="BE196" i="2"/>
  <c r="T196" i="2"/>
  <c r="R196" i="2"/>
  <c r="P196" i="2"/>
  <c r="BI194" i="2"/>
  <c r="BH194" i="2"/>
  <c r="BG194" i="2"/>
  <c r="BE194" i="2"/>
  <c r="T194" i="2"/>
  <c r="R194" i="2"/>
  <c r="P194" i="2"/>
  <c r="BI193" i="2"/>
  <c r="BH193" i="2"/>
  <c r="BG193" i="2"/>
  <c r="BE193" i="2"/>
  <c r="T193" i="2"/>
  <c r="R193" i="2"/>
  <c r="P193" i="2"/>
  <c r="BI192" i="2"/>
  <c r="BH192" i="2"/>
  <c r="BG192" i="2"/>
  <c r="BE192" i="2"/>
  <c r="T192" i="2"/>
  <c r="R192" i="2"/>
  <c r="P192" i="2"/>
  <c r="BI191" i="2"/>
  <c r="BH191" i="2"/>
  <c r="BG191" i="2"/>
  <c r="BE191" i="2"/>
  <c r="T191" i="2"/>
  <c r="R191" i="2"/>
  <c r="P191" i="2"/>
  <c r="BI190" i="2"/>
  <c r="BH190" i="2"/>
  <c r="BG190" i="2"/>
  <c r="BE190" i="2"/>
  <c r="T190" i="2"/>
  <c r="R190" i="2"/>
  <c r="P190" i="2"/>
  <c r="BI189" i="2"/>
  <c r="BH189" i="2"/>
  <c r="BG189" i="2"/>
  <c r="BE189" i="2"/>
  <c r="T189" i="2"/>
  <c r="R189" i="2"/>
  <c r="P189" i="2"/>
  <c r="BI188" i="2"/>
  <c r="BH188" i="2"/>
  <c r="BG188" i="2"/>
  <c r="BE188" i="2"/>
  <c r="T188" i="2"/>
  <c r="R188" i="2"/>
  <c r="P188" i="2"/>
  <c r="BI187" i="2"/>
  <c r="BH187" i="2"/>
  <c r="BG187" i="2"/>
  <c r="BE187" i="2"/>
  <c r="T187" i="2"/>
  <c r="R187" i="2"/>
  <c r="P187" i="2"/>
  <c r="BI185" i="2"/>
  <c r="BH185" i="2"/>
  <c r="BG185" i="2"/>
  <c r="BE185" i="2"/>
  <c r="T185" i="2"/>
  <c r="R185" i="2"/>
  <c r="P185" i="2"/>
  <c r="BI184" i="2"/>
  <c r="BH184" i="2"/>
  <c r="BG184" i="2"/>
  <c r="BE184" i="2"/>
  <c r="T184" i="2"/>
  <c r="R184" i="2"/>
  <c r="P184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81" i="2"/>
  <c r="BH181" i="2"/>
  <c r="BG181" i="2"/>
  <c r="BE181" i="2"/>
  <c r="T181" i="2"/>
  <c r="R181" i="2"/>
  <c r="P181" i="2"/>
  <c r="BI180" i="2"/>
  <c r="BH180" i="2"/>
  <c r="BG180" i="2"/>
  <c r="BE180" i="2"/>
  <c r="T180" i="2"/>
  <c r="R180" i="2"/>
  <c r="P180" i="2"/>
  <c r="BI179" i="2"/>
  <c r="BH179" i="2"/>
  <c r="BG179" i="2"/>
  <c r="BE179" i="2"/>
  <c r="T179" i="2"/>
  <c r="R179" i="2"/>
  <c r="P179" i="2"/>
  <c r="BI178" i="2"/>
  <c r="BH178" i="2"/>
  <c r="BG178" i="2"/>
  <c r="BE178" i="2"/>
  <c r="T178" i="2"/>
  <c r="R178" i="2"/>
  <c r="P178" i="2"/>
  <c r="BI177" i="2"/>
  <c r="BH177" i="2"/>
  <c r="BG177" i="2"/>
  <c r="BE177" i="2"/>
  <c r="T177" i="2"/>
  <c r="R177" i="2"/>
  <c r="P177" i="2"/>
  <c r="BI176" i="2"/>
  <c r="BH176" i="2"/>
  <c r="BG176" i="2"/>
  <c r="BE176" i="2"/>
  <c r="T176" i="2"/>
  <c r="R176" i="2"/>
  <c r="P176" i="2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69" i="2"/>
  <c r="BH169" i="2"/>
  <c r="BG169" i="2"/>
  <c r="BE169" i="2"/>
  <c r="T169" i="2"/>
  <c r="R169" i="2"/>
  <c r="P169" i="2"/>
  <c r="BI168" i="2"/>
  <c r="BH168" i="2"/>
  <c r="BG168" i="2"/>
  <c r="BE168" i="2"/>
  <c r="T168" i="2"/>
  <c r="R168" i="2"/>
  <c r="P168" i="2"/>
  <c r="BI167" i="2"/>
  <c r="BH167" i="2"/>
  <c r="BG167" i="2"/>
  <c r="BE167" i="2"/>
  <c r="T167" i="2"/>
  <c r="R167" i="2"/>
  <c r="P167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9" i="2"/>
  <c r="BH139" i="2"/>
  <c r="BG139" i="2"/>
  <c r="BE139" i="2"/>
  <c r="T139" i="2"/>
  <c r="R139" i="2"/>
  <c r="P139" i="2"/>
  <c r="BI138" i="2"/>
  <c r="BH138" i="2"/>
  <c r="BG138" i="2"/>
  <c r="BE138" i="2"/>
  <c r="T138" i="2"/>
  <c r="R138" i="2"/>
  <c r="P138" i="2"/>
  <c r="BI137" i="2"/>
  <c r="BH137" i="2"/>
  <c r="BG137" i="2"/>
  <c r="BE137" i="2"/>
  <c r="T137" i="2"/>
  <c r="R137" i="2"/>
  <c r="P137" i="2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BI134" i="2"/>
  <c r="BH134" i="2"/>
  <c r="BG134" i="2"/>
  <c r="BE134" i="2"/>
  <c r="T134" i="2"/>
  <c r="R134" i="2"/>
  <c r="P134" i="2"/>
  <c r="BI133" i="2"/>
  <c r="BH133" i="2"/>
  <c r="BG133" i="2"/>
  <c r="BE133" i="2"/>
  <c r="T133" i="2"/>
  <c r="R133" i="2"/>
  <c r="P133" i="2"/>
  <c r="BI132" i="2"/>
  <c r="BH132" i="2"/>
  <c r="BG132" i="2"/>
  <c r="BE132" i="2"/>
  <c r="T132" i="2"/>
  <c r="R132" i="2"/>
  <c r="P132" i="2"/>
  <c r="J126" i="2"/>
  <c r="J125" i="2"/>
  <c r="F125" i="2"/>
  <c r="F123" i="2"/>
  <c r="E121" i="2"/>
  <c r="J92" i="2"/>
  <c r="J91" i="2"/>
  <c r="F91" i="2"/>
  <c r="F89" i="2"/>
  <c r="E87" i="2"/>
  <c r="J18" i="2"/>
  <c r="E18" i="2"/>
  <c r="F92" i="2"/>
  <c r="J17" i="2"/>
  <c r="J12" i="2"/>
  <c r="J123" i="2" s="1"/>
  <c r="E7" i="2"/>
  <c r="E85" i="2" s="1"/>
  <c r="L90" i="1"/>
  <c r="AM90" i="1"/>
  <c r="AM89" i="1"/>
  <c r="L89" i="1"/>
  <c r="AM87" i="1"/>
  <c r="L87" i="1"/>
  <c r="L85" i="1"/>
  <c r="L84" i="1"/>
  <c r="BK150" i="13"/>
  <c r="BK149" i="13"/>
  <c r="BK147" i="13"/>
  <c r="J145" i="13"/>
  <c r="J144" i="13"/>
  <c r="J143" i="13"/>
  <c r="J142" i="13"/>
  <c r="BK141" i="13"/>
  <c r="J139" i="13"/>
  <c r="BK136" i="13"/>
  <c r="BK134" i="13"/>
  <c r="BK133" i="13"/>
  <c r="J128" i="13"/>
  <c r="BK126" i="12"/>
  <c r="BK125" i="12"/>
  <c r="BK194" i="11"/>
  <c r="BK193" i="11"/>
  <c r="BK191" i="11"/>
  <c r="BK188" i="11"/>
  <c r="J187" i="11"/>
  <c r="J184" i="11"/>
  <c r="BK183" i="11"/>
  <c r="J182" i="11"/>
  <c r="J180" i="11"/>
  <c r="BK177" i="11"/>
  <c r="J170" i="11"/>
  <c r="J168" i="11"/>
  <c r="BK167" i="11"/>
  <c r="J165" i="11"/>
  <c r="BK164" i="11"/>
  <c r="BK162" i="11"/>
  <c r="J159" i="11"/>
  <c r="J158" i="11"/>
  <c r="J157" i="11"/>
  <c r="BK156" i="11"/>
  <c r="BK155" i="11"/>
  <c r="J154" i="11"/>
  <c r="BK153" i="11"/>
  <c r="BK151" i="11"/>
  <c r="J149" i="11"/>
  <c r="J148" i="11"/>
  <c r="BK142" i="11"/>
  <c r="J136" i="11"/>
  <c r="BK134" i="11"/>
  <c r="BK129" i="11"/>
  <c r="J128" i="11"/>
  <c r="J160" i="10"/>
  <c r="BK159" i="10"/>
  <c r="J158" i="10"/>
  <c r="J157" i="10"/>
  <c r="BK156" i="10"/>
  <c r="J155" i="10"/>
  <c r="BK153" i="10"/>
  <c r="BK152" i="10"/>
  <c r="BK150" i="10"/>
  <c r="J149" i="10"/>
  <c r="J144" i="10"/>
  <c r="BK143" i="10"/>
  <c r="J142" i="10"/>
  <c r="BK141" i="10"/>
  <c r="BK140" i="10"/>
  <c r="BK138" i="10"/>
  <c r="BK136" i="10"/>
  <c r="BK135" i="10"/>
  <c r="J134" i="10"/>
  <c r="J133" i="10"/>
  <c r="J132" i="10"/>
  <c r="J131" i="10"/>
  <c r="J130" i="10"/>
  <c r="BK129" i="10"/>
  <c r="J128" i="10"/>
  <c r="BK125" i="10"/>
  <c r="J124" i="10"/>
  <c r="J123" i="10"/>
  <c r="J122" i="10"/>
  <c r="BK252" i="9"/>
  <c r="J252" i="9"/>
  <c r="BK251" i="9"/>
  <c r="BK250" i="9"/>
  <c r="BK244" i="9"/>
  <c r="BK241" i="9"/>
  <c r="BK240" i="9"/>
  <c r="J238" i="9"/>
  <c r="BK237" i="9"/>
  <c r="BK235" i="9"/>
  <c r="J233" i="9"/>
  <c r="BK230" i="9"/>
  <c r="J229" i="9"/>
  <c r="BK225" i="9"/>
  <c r="BK223" i="9"/>
  <c r="BK219" i="9"/>
  <c r="J218" i="9"/>
  <c r="J217" i="9"/>
  <c r="BK209" i="9"/>
  <c r="J208" i="9"/>
  <c r="J207" i="9"/>
  <c r="J206" i="9"/>
  <c r="J205" i="9"/>
  <c r="BK201" i="9"/>
  <c r="J200" i="9"/>
  <c r="J199" i="9"/>
  <c r="J198" i="9"/>
  <c r="J196" i="9"/>
  <c r="BK195" i="9"/>
  <c r="J192" i="9"/>
  <c r="J188" i="9"/>
  <c r="J187" i="9"/>
  <c r="BK186" i="9"/>
  <c r="J185" i="9"/>
  <c r="J184" i="9"/>
  <c r="BK183" i="9"/>
  <c r="BK181" i="9"/>
  <c r="BK180" i="9"/>
  <c r="BK178" i="9"/>
  <c r="J176" i="9"/>
  <c r="J171" i="9"/>
  <c r="BK168" i="9"/>
  <c r="BK167" i="9"/>
  <c r="BK166" i="9"/>
  <c r="J165" i="9"/>
  <c r="BK164" i="9"/>
  <c r="BK163" i="9"/>
  <c r="J162" i="9"/>
  <c r="J160" i="9"/>
  <c r="J158" i="9"/>
  <c r="J155" i="9"/>
  <c r="J153" i="9"/>
  <c r="BK152" i="9"/>
  <c r="J150" i="9"/>
  <c r="J149" i="9"/>
  <c r="BK145" i="9"/>
  <c r="BK143" i="9"/>
  <c r="J141" i="9"/>
  <c r="BK140" i="9"/>
  <c r="BK138" i="9"/>
  <c r="BK136" i="9"/>
  <c r="BK135" i="9"/>
  <c r="BK133" i="9"/>
  <c r="J132" i="9"/>
  <c r="BK130" i="9"/>
  <c r="BK127" i="9"/>
  <c r="BK158" i="8"/>
  <c r="BK157" i="8"/>
  <c r="BK156" i="8"/>
  <c r="J155" i="8"/>
  <c r="BK151" i="8"/>
  <c r="BK150" i="8"/>
  <c r="BK149" i="8"/>
  <c r="J148" i="8"/>
  <c r="J147" i="8"/>
  <c r="BK146" i="8"/>
  <c r="BK145" i="8"/>
  <c r="J144" i="8"/>
  <c r="BK142" i="8"/>
  <c r="J141" i="8"/>
  <c r="J140" i="8"/>
  <c r="BK135" i="8"/>
  <c r="J135" i="8"/>
  <c r="BK134" i="8"/>
  <c r="J134" i="8"/>
  <c r="BK133" i="8"/>
  <c r="BK132" i="8"/>
  <c r="BK131" i="8"/>
  <c r="J129" i="8"/>
  <c r="J185" i="7"/>
  <c r="J184" i="7"/>
  <c r="J183" i="7"/>
  <c r="BK180" i="7"/>
  <c r="J179" i="7"/>
  <c r="J178" i="7"/>
  <c r="J177" i="7"/>
  <c r="BK176" i="7"/>
  <c r="J175" i="7"/>
  <c r="J174" i="7"/>
  <c r="BK173" i="7"/>
  <c r="J171" i="7"/>
  <c r="BK169" i="7"/>
  <c r="BK168" i="7"/>
  <c r="J164" i="7"/>
  <c r="BK163" i="7"/>
  <c r="J162" i="7"/>
  <c r="J161" i="7"/>
  <c r="BK159" i="7"/>
  <c r="J157" i="7"/>
  <c r="BK154" i="7"/>
  <c r="J152" i="7"/>
  <c r="BK151" i="7"/>
  <c r="J146" i="7"/>
  <c r="BK144" i="7"/>
  <c r="BK143" i="7"/>
  <c r="J136" i="7"/>
  <c r="J135" i="7"/>
  <c r="J134" i="7"/>
  <c r="J133" i="7"/>
  <c r="J132" i="7"/>
  <c r="J130" i="7"/>
  <c r="BK234" i="6"/>
  <c r="J234" i="6"/>
  <c r="BK232" i="6"/>
  <c r="J229" i="6"/>
  <c r="BK227" i="6"/>
  <c r="BK223" i="6"/>
  <c r="J222" i="6"/>
  <c r="J221" i="6"/>
  <c r="J218" i="6"/>
  <c r="J216" i="6"/>
  <c r="J215" i="6"/>
  <c r="J211" i="6"/>
  <c r="J206" i="6"/>
  <c r="BK203" i="6"/>
  <c r="J201" i="6"/>
  <c r="BK200" i="6"/>
  <c r="J198" i="6"/>
  <c r="J195" i="6"/>
  <c r="BK194" i="6"/>
  <c r="J193" i="6"/>
  <c r="J192" i="6"/>
  <c r="BK191" i="6"/>
  <c r="J189" i="6"/>
  <c r="BK188" i="6"/>
  <c r="BK187" i="6"/>
  <c r="J185" i="6"/>
  <c r="BK184" i="6"/>
  <c r="BK183" i="6"/>
  <c r="BK182" i="6"/>
  <c r="BK179" i="6"/>
  <c r="BK178" i="6"/>
  <c r="J177" i="6"/>
  <c r="J176" i="6"/>
  <c r="BK174" i="6"/>
  <c r="J172" i="6"/>
  <c r="J168" i="6"/>
  <c r="BK162" i="6"/>
  <c r="J159" i="6"/>
  <c r="BK158" i="6"/>
  <c r="BK153" i="6"/>
  <c r="J151" i="6"/>
  <c r="BK146" i="6"/>
  <c r="BK143" i="6"/>
  <c r="BK140" i="6"/>
  <c r="J136" i="6"/>
  <c r="BK135" i="6"/>
  <c r="BK134" i="6"/>
  <c r="J129" i="6"/>
  <c r="BK249" i="5"/>
  <c r="J249" i="5"/>
  <c r="J244" i="5"/>
  <c r="J243" i="5"/>
  <c r="J242" i="5"/>
  <c r="J240" i="5"/>
  <c r="J239" i="5"/>
  <c r="BK237" i="5"/>
  <c r="J233" i="5"/>
  <c r="BK229" i="5"/>
  <c r="BK228" i="5"/>
  <c r="J227" i="5"/>
  <c r="BK224" i="5"/>
  <c r="BK222" i="5"/>
  <c r="J221" i="5"/>
  <c r="J219" i="5"/>
  <c r="BK217" i="5"/>
  <c r="BK216" i="5"/>
  <c r="BK214" i="5"/>
  <c r="J212" i="5"/>
  <c r="BK206" i="5"/>
  <c r="BK205" i="5"/>
  <c r="BK203" i="5"/>
  <c r="BK200" i="5"/>
  <c r="BK199" i="5"/>
  <c r="J197" i="5"/>
  <c r="J196" i="5"/>
  <c r="J194" i="5"/>
  <c r="BK193" i="5"/>
  <c r="J191" i="5"/>
  <c r="J189" i="5"/>
  <c r="J188" i="5"/>
  <c r="BK187" i="5"/>
  <c r="BK186" i="5"/>
  <c r="J185" i="5"/>
  <c r="BK184" i="5"/>
  <c r="BK182" i="5"/>
  <c r="BK181" i="5"/>
  <c r="J174" i="5"/>
  <c r="J173" i="5"/>
  <c r="J172" i="5"/>
  <c r="J168" i="5"/>
  <c r="J165" i="5"/>
  <c r="J164" i="5"/>
  <c r="J163" i="5"/>
  <c r="BK162" i="5"/>
  <c r="BK156" i="5"/>
  <c r="BK154" i="5"/>
  <c r="BK152" i="5"/>
  <c r="BK150" i="5"/>
  <c r="BK145" i="5"/>
  <c r="BK144" i="5"/>
  <c r="BK143" i="5"/>
  <c r="BK141" i="5"/>
  <c r="J140" i="5"/>
  <c r="J136" i="5"/>
  <c r="BK133" i="5"/>
  <c r="J132" i="5"/>
  <c r="J131" i="5"/>
  <c r="BK189" i="4"/>
  <c r="BK184" i="4"/>
  <c r="J183" i="4"/>
  <c r="J181" i="4"/>
  <c r="J179" i="4"/>
  <c r="BK177" i="4"/>
  <c r="BK173" i="4"/>
  <c r="BK169" i="4"/>
  <c r="J167" i="4"/>
  <c r="J162" i="4"/>
  <c r="BK159" i="4"/>
  <c r="J158" i="4"/>
  <c r="J154" i="4"/>
  <c r="J148" i="4"/>
  <c r="J147" i="4"/>
  <c r="BK146" i="4"/>
  <c r="BK139" i="4"/>
  <c r="BK138" i="4"/>
  <c r="J137" i="4"/>
  <c r="BK136" i="4"/>
  <c r="BK129" i="4"/>
  <c r="BK156" i="3"/>
  <c r="J153" i="3"/>
  <c r="J152" i="3"/>
  <c r="J150" i="3"/>
  <c r="BK149" i="3"/>
  <c r="BK147" i="3"/>
  <c r="J143" i="3"/>
  <c r="J142" i="3"/>
  <c r="J137" i="3"/>
  <c r="J136" i="3"/>
  <c r="J133" i="3"/>
  <c r="BK131" i="3"/>
  <c r="BK130" i="3"/>
  <c r="J129" i="3"/>
  <c r="BK127" i="3"/>
  <c r="BK244" i="2"/>
  <c r="BK242" i="2"/>
  <c r="J241" i="2"/>
  <c r="J238" i="2"/>
  <c r="BK235" i="2"/>
  <c r="BK234" i="2"/>
  <c r="J232" i="2"/>
  <c r="BK231" i="2"/>
  <c r="J227" i="2"/>
  <c r="BK225" i="2"/>
  <c r="J224" i="2"/>
  <c r="J222" i="2"/>
  <c r="J221" i="2"/>
  <c r="J214" i="2"/>
  <c r="BK211" i="2"/>
  <c r="J209" i="2"/>
  <c r="BK208" i="2"/>
  <c r="J205" i="2"/>
  <c r="J200" i="2"/>
  <c r="J199" i="2"/>
  <c r="BK193" i="2"/>
  <c r="BK190" i="2"/>
  <c r="BK189" i="2"/>
  <c r="BK188" i="2"/>
  <c r="J187" i="2"/>
  <c r="J185" i="2"/>
  <c r="J184" i="2"/>
  <c r="BK183" i="2"/>
  <c r="J182" i="2"/>
  <c r="BK181" i="2"/>
  <c r="J176" i="2"/>
  <c r="BK173" i="2"/>
  <c r="BK166" i="2"/>
  <c r="BK165" i="2"/>
  <c r="BK164" i="2"/>
  <c r="BK163" i="2"/>
  <c r="J160" i="2"/>
  <c r="J159" i="2"/>
  <c r="J157" i="2"/>
  <c r="BK153" i="2"/>
  <c r="J152" i="2"/>
  <c r="BK151" i="2"/>
  <c r="BK150" i="2"/>
  <c r="BK147" i="2"/>
  <c r="BK146" i="2"/>
  <c r="BK145" i="2"/>
  <c r="BK141" i="2"/>
  <c r="BK135" i="2"/>
  <c r="BK133" i="2"/>
  <c r="J150" i="13"/>
  <c r="BK148" i="13"/>
  <c r="BK143" i="13"/>
  <c r="J140" i="13"/>
  <c r="J132" i="13"/>
  <c r="BK131" i="13"/>
  <c r="J130" i="13"/>
  <c r="J125" i="13"/>
  <c r="BK129" i="12"/>
  <c r="BK124" i="12"/>
  <c r="J193" i="11"/>
  <c r="J192" i="11"/>
  <c r="BK189" i="11"/>
  <c r="J188" i="11"/>
  <c r="J186" i="11"/>
  <c r="BK185" i="11"/>
  <c r="BK181" i="11"/>
  <c r="BK179" i="11"/>
  <c r="BK175" i="11"/>
  <c r="BK173" i="11"/>
  <c r="BK172" i="11"/>
  <c r="BK171" i="11"/>
  <c r="J167" i="11"/>
  <c r="BK163" i="11"/>
  <c r="J162" i="11"/>
  <c r="J161" i="11"/>
  <c r="J156" i="11"/>
  <c r="J155" i="11"/>
  <c r="J153" i="11"/>
  <c r="J152" i="11"/>
  <c r="J151" i="11"/>
  <c r="J150" i="11"/>
  <c r="BK149" i="11"/>
  <c r="BK147" i="11"/>
  <c r="J146" i="11"/>
  <c r="BK145" i="11"/>
  <c r="BK144" i="11"/>
  <c r="J142" i="11"/>
  <c r="J141" i="11"/>
  <c r="J140" i="11"/>
  <c r="J139" i="11"/>
  <c r="BK136" i="11"/>
  <c r="BK135" i="11"/>
  <c r="J134" i="11"/>
  <c r="BK131" i="11"/>
  <c r="J129" i="11"/>
  <c r="BK128" i="11"/>
  <c r="J126" i="11"/>
  <c r="BK163" i="10"/>
  <c r="J162" i="10"/>
  <c r="BK160" i="10"/>
  <c r="J154" i="10"/>
  <c r="BK151" i="10"/>
  <c r="BK149" i="10"/>
  <c r="BK148" i="10"/>
  <c r="BK147" i="10"/>
  <c r="BK146" i="10"/>
  <c r="BK145" i="10"/>
  <c r="J143" i="10"/>
  <c r="BK142" i="10"/>
  <c r="J139" i="10"/>
  <c r="J138" i="10"/>
  <c r="J137" i="10"/>
  <c r="J135" i="10"/>
  <c r="BK128" i="10"/>
  <c r="BK127" i="10"/>
  <c r="J126" i="10"/>
  <c r="BK122" i="10"/>
  <c r="BK249" i="9"/>
  <c r="BK248" i="9"/>
  <c r="BK246" i="9"/>
  <c r="J243" i="9"/>
  <c r="BK242" i="9"/>
  <c r="J241" i="9"/>
  <c r="BK238" i="9"/>
  <c r="J236" i="9"/>
  <c r="BK234" i="9"/>
  <c r="BK233" i="9"/>
  <c r="J231" i="9"/>
  <c r="BK229" i="9"/>
  <c r="BK226" i="9"/>
  <c r="J225" i="9"/>
  <c r="BK224" i="9"/>
  <c r="BK222" i="9"/>
  <c r="BK221" i="9"/>
  <c r="BK216" i="9"/>
  <c r="J215" i="9"/>
  <c r="J214" i="9"/>
  <c r="BK213" i="9"/>
  <c r="BK210" i="9"/>
  <c r="BK208" i="9"/>
  <c r="J195" i="9"/>
  <c r="BK194" i="9"/>
  <c r="J193" i="9"/>
  <c r="BK192" i="9"/>
  <c r="J190" i="9"/>
  <c r="J189" i="9"/>
  <c r="BK184" i="9"/>
  <c r="J182" i="9"/>
  <c r="J179" i="9"/>
  <c r="J178" i="9"/>
  <c r="BK176" i="9"/>
  <c r="J173" i="9"/>
  <c r="BK171" i="9"/>
  <c r="J169" i="9"/>
  <c r="BK162" i="9"/>
  <c r="J161" i="9"/>
  <c r="BK160" i="9"/>
  <c r="J159" i="9"/>
  <c r="BK157" i="9"/>
  <c r="BK155" i="9"/>
  <c r="BK154" i="9"/>
  <c r="BK153" i="9"/>
  <c r="J152" i="9"/>
  <c r="J151" i="9"/>
  <c r="BK149" i="9"/>
  <c r="BK148" i="9"/>
  <c r="J145" i="9"/>
  <c r="BK144" i="9"/>
  <c r="BK142" i="9"/>
  <c r="BK141" i="9"/>
  <c r="BK139" i="9"/>
  <c r="BK137" i="9"/>
  <c r="J136" i="9"/>
  <c r="BK134" i="9"/>
  <c r="J131" i="9"/>
  <c r="J125" i="9"/>
  <c r="J158" i="8"/>
  <c r="BK153" i="8"/>
  <c r="BK148" i="8"/>
  <c r="BK144" i="8"/>
  <c r="J136" i="8"/>
  <c r="J132" i="8"/>
  <c r="J131" i="8"/>
  <c r="J130" i="8"/>
  <c r="BK128" i="8"/>
  <c r="BK186" i="7"/>
  <c r="BK184" i="7"/>
  <c r="J180" i="7"/>
  <c r="J176" i="7"/>
  <c r="J172" i="7"/>
  <c r="BK171" i="7"/>
  <c r="BK170" i="7"/>
  <c r="J169" i="7"/>
  <c r="J167" i="7"/>
  <c r="J165" i="7"/>
  <c r="BK161" i="7"/>
  <c r="J160" i="7"/>
  <c r="J159" i="7"/>
  <c r="BK157" i="7"/>
  <c r="BK156" i="7"/>
  <c r="J155" i="7"/>
  <c r="BK152" i="7"/>
  <c r="J149" i="7"/>
  <c r="J143" i="7"/>
  <c r="J141" i="7"/>
  <c r="BK139" i="7"/>
  <c r="BK138" i="7"/>
  <c r="BK137" i="7"/>
  <c r="BK136" i="7"/>
  <c r="BK135" i="7"/>
  <c r="BK133" i="7"/>
  <c r="BK131" i="7"/>
  <c r="J232" i="6"/>
  <c r="J228" i="6"/>
  <c r="J227" i="6"/>
  <c r="BK219" i="6"/>
  <c r="J217" i="6"/>
  <c r="J209" i="6"/>
  <c r="J208" i="6"/>
  <c r="J207" i="6"/>
  <c r="BK206" i="6"/>
  <c r="BK204" i="6"/>
  <c r="J203" i="6"/>
  <c r="BK201" i="6"/>
  <c r="J200" i="6"/>
  <c r="BK198" i="6"/>
  <c r="J165" i="6"/>
  <c r="J164" i="6"/>
  <c r="J163" i="6"/>
  <c r="J162" i="6"/>
  <c r="J161" i="6"/>
  <c r="BK160" i="6"/>
  <c r="BK159" i="6"/>
  <c r="J158" i="6"/>
  <c r="J157" i="6"/>
  <c r="J156" i="6"/>
  <c r="J155" i="6"/>
  <c r="J154" i="6"/>
  <c r="J150" i="6"/>
  <c r="BK149" i="6"/>
  <c r="J147" i="6"/>
  <c r="J146" i="6"/>
  <c r="J145" i="6"/>
  <c r="BK141" i="6"/>
  <c r="BK139" i="6"/>
  <c r="BK138" i="6"/>
  <c r="J137" i="6"/>
  <c r="J133" i="6"/>
  <c r="BK132" i="6"/>
  <c r="BK130" i="6"/>
  <c r="BK129" i="6"/>
  <c r="J128" i="6"/>
  <c r="BK239" i="5"/>
  <c r="J236" i="5"/>
  <c r="BK231" i="5"/>
  <c r="J230" i="5"/>
  <c r="J224" i="5"/>
  <c r="BK223" i="5"/>
  <c r="J220" i="5"/>
  <c r="J215" i="5"/>
  <c r="BK213" i="5"/>
  <c r="BK212" i="5"/>
  <c r="BK211" i="5"/>
  <c r="BK204" i="5"/>
  <c r="BK202" i="5"/>
  <c r="J201" i="5"/>
  <c r="BK194" i="5"/>
  <c r="J193" i="5"/>
  <c r="J192" i="5"/>
  <c r="BK190" i="5"/>
  <c r="J187" i="5"/>
  <c r="J186" i="5"/>
  <c r="BK185" i="5"/>
  <c r="J179" i="5"/>
  <c r="BK178" i="5"/>
  <c r="J177" i="5"/>
  <c r="BK175" i="5"/>
  <c r="J171" i="5"/>
  <c r="BK168" i="5"/>
  <c r="J167" i="5"/>
  <c r="BK166" i="5"/>
  <c r="BK165" i="5"/>
  <c r="BK157" i="5"/>
  <c r="J156" i="5"/>
  <c r="BK155" i="5"/>
  <c r="BK153" i="5"/>
  <c r="J148" i="5"/>
  <c r="BK147" i="5"/>
  <c r="BK146" i="5"/>
  <c r="J145" i="5"/>
  <c r="J143" i="5"/>
  <c r="J139" i="5"/>
  <c r="J138" i="5"/>
  <c r="BK137" i="5"/>
  <c r="BK135" i="5"/>
  <c r="BK134" i="5"/>
  <c r="J133" i="5"/>
  <c r="J130" i="5"/>
  <c r="J189" i="4"/>
  <c r="BK187" i="4"/>
  <c r="BK185" i="4"/>
  <c r="J184" i="4"/>
  <c r="J182" i="4"/>
  <c r="BK181" i="4"/>
  <c r="J180" i="4"/>
  <c r="BK179" i="4"/>
  <c r="J178" i="4"/>
  <c r="BK176" i="4"/>
  <c r="J175" i="4"/>
  <c r="BK174" i="4"/>
  <c r="J171" i="4"/>
  <c r="BK170" i="4"/>
  <c r="BK167" i="4"/>
  <c r="BK166" i="4"/>
  <c r="BK165" i="4"/>
  <c r="BK164" i="4"/>
  <c r="BK163" i="4"/>
  <c r="BK161" i="4"/>
  <c r="BK158" i="4"/>
  <c r="J155" i="4"/>
  <c r="BK154" i="4"/>
  <c r="J153" i="4"/>
  <c r="J152" i="4"/>
  <c r="J150" i="4"/>
  <c r="BK144" i="4"/>
  <c r="BK142" i="4"/>
  <c r="BK141" i="4"/>
  <c r="BK135" i="4"/>
  <c r="J133" i="4"/>
  <c r="BK132" i="4"/>
  <c r="J131" i="4"/>
  <c r="J130" i="4"/>
  <c r="J128" i="4"/>
  <c r="J127" i="4"/>
  <c r="BK151" i="3"/>
  <c r="J149" i="3"/>
  <c r="J147" i="3"/>
  <c r="J141" i="3"/>
  <c r="J140" i="3"/>
  <c r="BK138" i="3"/>
  <c r="J135" i="3"/>
  <c r="J134" i="3"/>
  <c r="BK132" i="3"/>
  <c r="BK129" i="3"/>
  <c r="J128" i="3"/>
  <c r="BK125" i="3"/>
  <c r="J240" i="2"/>
  <c r="BK239" i="2"/>
  <c r="BK237" i="2"/>
  <c r="BK233" i="2"/>
  <c r="J231" i="2"/>
  <c r="BK227" i="2"/>
  <c r="BK223" i="2"/>
  <c r="BK221" i="2"/>
  <c r="BK220" i="2"/>
  <c r="J219" i="2"/>
  <c r="BK218" i="2"/>
  <c r="BK217" i="2"/>
  <c r="J216" i="2"/>
  <c r="J215" i="2"/>
  <c r="J213" i="2"/>
  <c r="J212" i="2"/>
  <c r="J211" i="2"/>
  <c r="BK210" i="2"/>
  <c r="BK207" i="2"/>
  <c r="J206" i="2"/>
  <c r="BK205" i="2"/>
  <c r="BK197" i="2"/>
  <c r="J196" i="2"/>
  <c r="J192" i="2"/>
  <c r="BK191" i="2"/>
  <c r="J189" i="2"/>
  <c r="BK185" i="2"/>
  <c r="BK180" i="2"/>
  <c r="BK177" i="2"/>
  <c r="J172" i="2"/>
  <c r="J169" i="2"/>
  <c r="J168" i="2"/>
  <c r="BK167" i="2"/>
  <c r="J165" i="2"/>
  <c r="J164" i="2"/>
  <c r="J162" i="2"/>
  <c r="BK156" i="2"/>
  <c r="J155" i="2"/>
  <c r="J149" i="2"/>
  <c r="J144" i="2"/>
  <c r="BK143" i="2"/>
  <c r="J140" i="2"/>
  <c r="J139" i="2"/>
  <c r="BK138" i="2"/>
  <c r="BK137" i="2"/>
  <c r="J136" i="2"/>
  <c r="J135" i="2"/>
  <c r="BK134" i="2"/>
  <c r="AS100" i="1"/>
  <c r="J148" i="13"/>
  <c r="BK144" i="13"/>
  <c r="J141" i="13"/>
  <c r="BK140" i="13"/>
  <c r="BK139" i="13"/>
  <c r="BK138" i="13"/>
  <c r="BK137" i="13"/>
  <c r="J136" i="13"/>
  <c r="J135" i="13"/>
  <c r="J134" i="13"/>
  <c r="J133" i="13"/>
  <c r="BK130" i="13"/>
  <c r="BK128" i="12"/>
  <c r="BK123" i="12"/>
  <c r="BK122" i="12"/>
  <c r="J190" i="11"/>
  <c r="J177" i="11"/>
  <c r="J176" i="11"/>
  <c r="BK174" i="11"/>
  <c r="J172" i="11"/>
  <c r="J171" i="11"/>
  <c r="J169" i="11"/>
  <c r="BK168" i="11"/>
  <c r="BK166" i="11"/>
  <c r="BK165" i="11"/>
  <c r="J163" i="11"/>
  <c r="BK161" i="11"/>
  <c r="J160" i="11"/>
  <c r="BK159" i="11"/>
  <c r="BK158" i="11"/>
  <c r="BK157" i="11"/>
  <c r="BK154" i="11"/>
  <c r="BK152" i="11"/>
  <c r="BK150" i="11"/>
  <c r="J147" i="11"/>
  <c r="BK146" i="11"/>
  <c r="J144" i="11"/>
  <c r="J143" i="11"/>
  <c r="BK140" i="11"/>
  <c r="J138" i="11"/>
  <c r="J137" i="11"/>
  <c r="J131" i="11"/>
  <c r="BK126" i="11"/>
  <c r="BK162" i="10"/>
  <c r="BK158" i="10"/>
  <c r="BK157" i="10"/>
  <c r="J156" i="10"/>
  <c r="BK155" i="10"/>
  <c r="BK154" i="10"/>
  <c r="J153" i="10"/>
  <c r="J152" i="10"/>
  <c r="J151" i="10"/>
  <c r="J150" i="10"/>
  <c r="J148" i="10"/>
  <c r="J147" i="10"/>
  <c r="J146" i="10"/>
  <c r="J145" i="10"/>
  <c r="BK144" i="10"/>
  <c r="J141" i="10"/>
  <c r="J140" i="10"/>
  <c r="BK139" i="10"/>
  <c r="BK137" i="10"/>
  <c r="J136" i="10"/>
  <c r="BK134" i="10"/>
  <c r="BK133" i="10"/>
  <c r="BK132" i="10"/>
  <c r="BK131" i="10"/>
  <c r="BK130" i="10"/>
  <c r="J129" i="10"/>
  <c r="J127" i="10"/>
  <c r="BK126" i="10"/>
  <c r="J125" i="10"/>
  <c r="BK123" i="10"/>
  <c r="J251" i="9"/>
  <c r="J250" i="9"/>
  <c r="J248" i="9"/>
  <c r="BK247" i="9"/>
  <c r="BK245" i="9"/>
  <c r="J244" i="9"/>
  <c r="J242" i="9"/>
  <c r="J240" i="9"/>
  <c r="BK239" i="9"/>
  <c r="J237" i="9"/>
  <c r="BK236" i="9"/>
  <c r="J235" i="9"/>
  <c r="BK232" i="9"/>
  <c r="J230" i="9"/>
  <c r="J228" i="9"/>
  <c r="BK227" i="9"/>
  <c r="J223" i="9"/>
  <c r="J222" i="9"/>
  <c r="J221" i="9"/>
  <c r="J220" i="9"/>
  <c r="J219" i="9"/>
  <c r="BK215" i="9"/>
  <c r="BK214" i="9"/>
  <c r="BK211" i="9"/>
  <c r="J209" i="9"/>
  <c r="BK206" i="9"/>
  <c r="BK205" i="9"/>
  <c r="BK204" i="9"/>
  <c r="BK203" i="9"/>
  <c r="BK202" i="9"/>
  <c r="J201" i="9"/>
  <c r="BK200" i="9"/>
  <c r="BK199" i="9"/>
  <c r="BK198" i="9"/>
  <c r="BK197" i="9"/>
  <c r="J191" i="9"/>
  <c r="BK190" i="9"/>
  <c r="BK188" i="9"/>
  <c r="BK187" i="9"/>
  <c r="J186" i="9"/>
  <c r="BK185" i="9"/>
  <c r="BK177" i="9"/>
  <c r="BK175" i="9"/>
  <c r="BK174" i="9"/>
  <c r="BK172" i="9"/>
  <c r="BK170" i="9"/>
  <c r="J168" i="9"/>
  <c r="BK165" i="9"/>
  <c r="BK159" i="9"/>
  <c r="BK158" i="9"/>
  <c r="J157" i="9"/>
  <c r="BK156" i="9"/>
  <c r="BK151" i="9"/>
  <c r="J148" i="9"/>
  <c r="BK147" i="9"/>
  <c r="BK146" i="9"/>
  <c r="J139" i="9"/>
  <c r="J138" i="9"/>
  <c r="J137" i="9"/>
  <c r="BK131" i="9"/>
  <c r="J130" i="9"/>
  <c r="J157" i="8"/>
  <c r="J156" i="8"/>
  <c r="J153" i="8"/>
  <c r="J152" i="8"/>
  <c r="J149" i="8"/>
  <c r="BK147" i="8"/>
  <c r="J145" i="8"/>
  <c r="BK143" i="8"/>
  <c r="BK141" i="8"/>
  <c r="BK140" i="8"/>
  <c r="J139" i="8"/>
  <c r="BK136" i="8"/>
  <c r="J182" i="7"/>
  <c r="BK179" i="7"/>
  <c r="BK175" i="7"/>
  <c r="J170" i="7"/>
  <c r="J168" i="7"/>
  <c r="J166" i="7"/>
  <c r="BK164" i="7"/>
  <c r="BK162" i="7"/>
  <c r="BK158" i="7"/>
  <c r="J156" i="7"/>
  <c r="BK153" i="7"/>
  <c r="BK150" i="7"/>
  <c r="BK146" i="7"/>
  <c r="J144" i="7"/>
  <c r="BK141" i="7"/>
  <c r="BK140" i="7"/>
  <c r="J138" i="7"/>
  <c r="BK132" i="7"/>
  <c r="BK130" i="7"/>
  <c r="J231" i="6"/>
  <c r="J226" i="6"/>
  <c r="BK225" i="6"/>
  <c r="J224" i="6"/>
  <c r="J223" i="6"/>
  <c r="BK221" i="6"/>
  <c r="J220" i="6"/>
  <c r="J219" i="6"/>
  <c r="BK215" i="6"/>
  <c r="BK214" i="6"/>
  <c r="BK211" i="6"/>
  <c r="J205" i="6"/>
  <c r="J204" i="6"/>
  <c r="BK202" i="6"/>
  <c r="BK199" i="6"/>
  <c r="BK197" i="6"/>
  <c r="BK196" i="6"/>
  <c r="J194" i="6"/>
  <c r="BK193" i="6"/>
  <c r="BK192" i="6"/>
  <c r="J190" i="6"/>
  <c r="J188" i="6"/>
  <c r="BK186" i="6"/>
  <c r="BK185" i="6"/>
  <c r="J183" i="6"/>
  <c r="J182" i="6"/>
  <c r="BK181" i="6"/>
  <c r="BK180" i="6"/>
  <c r="BK176" i="6"/>
  <c r="J175" i="6"/>
  <c r="J173" i="6"/>
  <c r="BK172" i="6"/>
  <c r="J171" i="6"/>
  <c r="J170" i="6"/>
  <c r="BK169" i="6"/>
  <c r="BK167" i="6"/>
  <c r="BK166" i="6"/>
  <c r="J166" i="6"/>
  <c r="BK165" i="6"/>
  <c r="BK164" i="6"/>
  <c r="BK163" i="6"/>
  <c r="BK161" i="6"/>
  <c r="J160" i="6"/>
  <c r="BK156" i="6"/>
  <c r="BK154" i="6"/>
  <c r="BK152" i="6"/>
  <c r="BK150" i="6"/>
  <c r="J149" i="6"/>
  <c r="BK147" i="6"/>
  <c r="J143" i="6"/>
  <c r="J142" i="6"/>
  <c r="J140" i="6"/>
  <c r="BK137" i="6"/>
  <c r="BK136" i="6"/>
  <c r="J134" i="6"/>
  <c r="J132" i="6"/>
  <c r="J131" i="6"/>
  <c r="BK128" i="6"/>
  <c r="BK247" i="5"/>
  <c r="BK246" i="5"/>
  <c r="BK242" i="5"/>
  <c r="J241" i="5"/>
  <c r="BK240" i="5"/>
  <c r="J238" i="5"/>
  <c r="J237" i="5"/>
  <c r="BK236" i="5"/>
  <c r="BK233" i="5"/>
  <c r="BK230" i="5"/>
  <c r="J229" i="5"/>
  <c r="J228" i="5"/>
  <c r="BK227" i="5"/>
  <c r="J226" i="5"/>
  <c r="J225" i="5"/>
  <c r="J223" i="5"/>
  <c r="BK221" i="5"/>
  <c r="J218" i="5"/>
  <c r="J217" i="5"/>
  <c r="J216" i="5"/>
  <c r="J210" i="5"/>
  <c r="BK209" i="5"/>
  <c r="BK208" i="5"/>
  <c r="J207" i="5"/>
  <c r="J204" i="5"/>
  <c r="J203" i="5"/>
  <c r="BK201" i="5"/>
  <c r="J198" i="5"/>
  <c r="BK196" i="5"/>
  <c r="BK195" i="5"/>
  <c r="BK192" i="5"/>
  <c r="J190" i="5"/>
  <c r="BK189" i="5"/>
  <c r="J184" i="5"/>
  <c r="J183" i="5"/>
  <c r="J182" i="5"/>
  <c r="J180" i="5"/>
  <c r="BK176" i="5"/>
  <c r="J175" i="5"/>
  <c r="BK173" i="5"/>
  <c r="BK172" i="5"/>
  <c r="BK171" i="5"/>
  <c r="BK170" i="5"/>
  <c r="BK167" i="5"/>
  <c r="BK164" i="5"/>
  <c r="BK161" i="5"/>
  <c r="BK160" i="5"/>
  <c r="BK159" i="5"/>
  <c r="J157" i="5"/>
  <c r="J155" i="5"/>
  <c r="J153" i="5"/>
  <c r="J146" i="5"/>
  <c r="J142" i="5"/>
  <c r="BK132" i="5"/>
  <c r="J185" i="4"/>
  <c r="BK182" i="4"/>
  <c r="J177" i="4"/>
  <c r="J176" i="4"/>
  <c r="J173" i="4"/>
  <c r="BK172" i="4"/>
  <c r="BK171" i="4"/>
  <c r="J170" i="4"/>
  <c r="J169" i="4"/>
  <c r="J168" i="4"/>
  <c r="J165" i="4"/>
  <c r="J163" i="4"/>
  <c r="J161" i="4"/>
  <c r="J160" i="4"/>
  <c r="J159" i="4"/>
  <c r="J157" i="4"/>
  <c r="J156" i="4"/>
  <c r="J149" i="4"/>
  <c r="BK148" i="4"/>
  <c r="BK147" i="4"/>
  <c r="J146" i="4"/>
  <c r="BK140" i="4"/>
  <c r="J136" i="4"/>
  <c r="BK134" i="4"/>
  <c r="BK130" i="4"/>
  <c r="BK126" i="4"/>
  <c r="J158" i="3"/>
  <c r="J156" i="3"/>
  <c r="BK154" i="3"/>
  <c r="BK153" i="3"/>
  <c r="J151" i="3"/>
  <c r="J146" i="3"/>
  <c r="BK145" i="3"/>
  <c r="BK144" i="3"/>
  <c r="BK141" i="3"/>
  <c r="BK140" i="3"/>
  <c r="J138" i="3"/>
  <c r="BK133" i="3"/>
  <c r="BK128" i="3"/>
  <c r="J127" i="3"/>
  <c r="J126" i="3"/>
  <c r="J244" i="2"/>
  <c r="BK241" i="2"/>
  <c r="BK240" i="2"/>
  <c r="BK238" i="2"/>
  <c r="BK232" i="2"/>
  <c r="BK230" i="2"/>
  <c r="J223" i="2"/>
  <c r="BK215" i="2"/>
  <c r="BK214" i="2"/>
  <c r="BK213" i="2"/>
  <c r="BK212" i="2"/>
  <c r="J210" i="2"/>
  <c r="J207" i="2"/>
  <c r="BK206" i="2"/>
  <c r="BK203" i="2"/>
  <c r="BK201" i="2"/>
  <c r="BK198" i="2"/>
  <c r="J197" i="2"/>
  <c r="BK194" i="2"/>
  <c r="J193" i="2"/>
  <c r="J191" i="2"/>
  <c r="J188" i="2"/>
  <c r="BK187" i="2"/>
  <c r="J183" i="2"/>
  <c r="J181" i="2"/>
  <c r="J180" i="2"/>
  <c r="J179" i="2"/>
  <c r="BK178" i="2"/>
  <c r="J177" i="2"/>
  <c r="BK176" i="2"/>
  <c r="BK175" i="2"/>
  <c r="BK174" i="2"/>
  <c r="BK171" i="2"/>
  <c r="BK169" i="2"/>
  <c r="BK168" i="2"/>
  <c r="BK162" i="2"/>
  <c r="J158" i="2"/>
  <c r="J156" i="2"/>
  <c r="J154" i="2"/>
  <c r="BK152" i="2"/>
  <c r="J151" i="2"/>
  <c r="J150" i="2"/>
  <c r="BK149" i="2"/>
  <c r="J148" i="2"/>
  <c r="J147" i="2"/>
  <c r="J146" i="2"/>
  <c r="BK144" i="2"/>
  <c r="J143" i="2"/>
  <c r="BK142" i="2"/>
  <c r="J141" i="2"/>
  <c r="BK140" i="2"/>
  <c r="J138" i="2"/>
  <c r="J137" i="2"/>
  <c r="J134" i="2"/>
  <c r="J133" i="2"/>
  <c r="BK132" i="2"/>
  <c r="J149" i="13"/>
  <c r="J147" i="13"/>
  <c r="BK145" i="13"/>
  <c r="BK142" i="13"/>
  <c r="J138" i="13"/>
  <c r="J137" i="13"/>
  <c r="BK135" i="13"/>
  <c r="BK132" i="13"/>
  <c r="J131" i="13"/>
  <c r="BK128" i="13"/>
  <c r="BK125" i="13"/>
  <c r="J129" i="12"/>
  <c r="J128" i="12"/>
  <c r="J126" i="12"/>
  <c r="J125" i="12"/>
  <c r="J124" i="12"/>
  <c r="J123" i="12"/>
  <c r="J122" i="12"/>
  <c r="J194" i="11"/>
  <c r="BK192" i="11"/>
  <c r="J191" i="11"/>
  <c r="BK190" i="11"/>
  <c r="J189" i="11"/>
  <c r="BK187" i="11"/>
  <c r="BK186" i="11"/>
  <c r="J185" i="11"/>
  <c r="BK184" i="11"/>
  <c r="J183" i="11"/>
  <c r="BK182" i="11"/>
  <c r="J181" i="11"/>
  <c r="BK180" i="11"/>
  <c r="J179" i="11"/>
  <c r="BK176" i="11"/>
  <c r="J175" i="11"/>
  <c r="J174" i="11"/>
  <c r="J173" i="11"/>
  <c r="BK170" i="11"/>
  <c r="BK169" i="11"/>
  <c r="J166" i="11"/>
  <c r="J164" i="11"/>
  <c r="BK160" i="11"/>
  <c r="BK148" i="11"/>
  <c r="J145" i="11"/>
  <c r="BK143" i="11"/>
  <c r="BK141" i="11"/>
  <c r="BK139" i="11"/>
  <c r="BK138" i="11"/>
  <c r="BK137" i="11"/>
  <c r="J135" i="11"/>
  <c r="J163" i="10"/>
  <c r="J159" i="10"/>
  <c r="BK124" i="10"/>
  <c r="J249" i="9"/>
  <c r="J247" i="9"/>
  <c r="J246" i="9"/>
  <c r="J245" i="9"/>
  <c r="BK243" i="9"/>
  <c r="J239" i="9"/>
  <c r="J234" i="9"/>
  <c r="J232" i="9"/>
  <c r="BK231" i="9"/>
  <c r="BK228" i="9"/>
  <c r="J227" i="9"/>
  <c r="J226" i="9"/>
  <c r="J224" i="9"/>
  <c r="BK220" i="9"/>
  <c r="BK218" i="9"/>
  <c r="BK217" i="9"/>
  <c r="J216" i="9"/>
  <c r="J213" i="9"/>
  <c r="J211" i="9"/>
  <c r="J210" i="9"/>
  <c r="BK207" i="9"/>
  <c r="J204" i="9"/>
  <c r="J203" i="9"/>
  <c r="J202" i="9"/>
  <c r="J197" i="9"/>
  <c r="BK196" i="9"/>
  <c r="J194" i="9"/>
  <c r="BK193" i="9"/>
  <c r="BK191" i="9"/>
  <c r="BK189" i="9"/>
  <c r="J183" i="9"/>
  <c r="BK182" i="9"/>
  <c r="J181" i="9"/>
  <c r="J180" i="9"/>
  <c r="BK179" i="9"/>
  <c r="J177" i="9"/>
  <c r="J175" i="9"/>
  <c r="J174" i="9"/>
  <c r="BK173" i="9"/>
  <c r="J172" i="9"/>
  <c r="J170" i="9"/>
  <c r="BK169" i="9"/>
  <c r="J167" i="9"/>
  <c r="J166" i="9"/>
  <c r="J164" i="9"/>
  <c r="J163" i="9"/>
  <c r="BK161" i="9"/>
  <c r="J156" i="9"/>
  <c r="J154" i="9"/>
  <c r="BK150" i="9"/>
  <c r="J147" i="9"/>
  <c r="J146" i="9"/>
  <c r="J144" i="9"/>
  <c r="J143" i="9"/>
  <c r="J142" i="9"/>
  <c r="J140" i="9"/>
  <c r="J135" i="9"/>
  <c r="J134" i="9"/>
  <c r="J133" i="9"/>
  <c r="BK132" i="9"/>
  <c r="J127" i="9"/>
  <c r="BK125" i="9"/>
  <c r="BK155" i="8"/>
  <c r="BK152" i="8"/>
  <c r="J151" i="8"/>
  <c r="J150" i="8"/>
  <c r="J146" i="8"/>
  <c r="J143" i="8"/>
  <c r="J142" i="8"/>
  <c r="BK139" i="8"/>
  <c r="J133" i="8"/>
  <c r="BK130" i="8"/>
  <c r="BK129" i="8"/>
  <c r="J128" i="8"/>
  <c r="J186" i="7"/>
  <c r="BK185" i="7"/>
  <c r="BK183" i="7"/>
  <c r="BK182" i="7"/>
  <c r="BK178" i="7"/>
  <c r="BK177" i="7"/>
  <c r="BK174" i="7"/>
  <c r="J173" i="7"/>
  <c r="BK172" i="7"/>
  <c r="BK167" i="7"/>
  <c r="BK166" i="7"/>
  <c r="BK165" i="7"/>
  <c r="J163" i="7"/>
  <c r="BK160" i="7"/>
  <c r="J158" i="7"/>
  <c r="BK155" i="7"/>
  <c r="J154" i="7"/>
  <c r="J153" i="7"/>
  <c r="J151" i="7"/>
  <c r="J150" i="7"/>
  <c r="BK149" i="7"/>
  <c r="J140" i="7"/>
  <c r="J139" i="7"/>
  <c r="J137" i="7"/>
  <c r="BK134" i="7"/>
  <c r="J131" i="7"/>
  <c r="BK231" i="6"/>
  <c r="BK229" i="6"/>
  <c r="BK228" i="6"/>
  <c r="BK226" i="6"/>
  <c r="J225" i="6"/>
  <c r="BK224" i="6"/>
  <c r="BK222" i="6"/>
  <c r="BK220" i="6"/>
  <c r="BK218" i="6"/>
  <c r="BK217" i="6"/>
  <c r="BK216" i="6"/>
  <c r="J214" i="6"/>
  <c r="BK209" i="6"/>
  <c r="BK208" i="6"/>
  <c r="BK207" i="6"/>
  <c r="BK205" i="6"/>
  <c r="J202" i="6"/>
  <c r="J199" i="6"/>
  <c r="J197" i="6"/>
  <c r="J196" i="6"/>
  <c r="BK195" i="6"/>
  <c r="J191" i="6"/>
  <c r="BK190" i="6"/>
  <c r="BK189" i="6"/>
  <c r="J187" i="6"/>
  <c r="J186" i="6"/>
  <c r="J184" i="6"/>
  <c r="J181" i="6"/>
  <c r="J180" i="6"/>
  <c r="J179" i="6"/>
  <c r="J178" i="6"/>
  <c r="BK177" i="6"/>
  <c r="BK175" i="6"/>
  <c r="J174" i="6"/>
  <c r="BK173" i="6"/>
  <c r="BK171" i="6"/>
  <c r="BK170" i="6"/>
  <c r="J169" i="6"/>
  <c r="BK168" i="6"/>
  <c r="J167" i="6"/>
  <c r="BK157" i="6"/>
  <c r="BK155" i="6"/>
  <c r="J153" i="6"/>
  <c r="J152" i="6"/>
  <c r="BK151" i="6"/>
  <c r="BK145" i="6"/>
  <c r="BK142" i="6"/>
  <c r="J141" i="6"/>
  <c r="J139" i="6"/>
  <c r="J138" i="6"/>
  <c r="J135" i="6"/>
  <c r="BK133" i="6"/>
  <c r="BK131" i="6"/>
  <c r="J130" i="6"/>
  <c r="J247" i="5"/>
  <c r="J246" i="5"/>
  <c r="BK244" i="5"/>
  <c r="BK243" i="5"/>
  <c r="BK241" i="5"/>
  <c r="BK238" i="5"/>
  <c r="J231" i="5"/>
  <c r="BK226" i="5"/>
  <c r="BK225" i="5"/>
  <c r="J222" i="5"/>
  <c r="BK220" i="5"/>
  <c r="BK219" i="5"/>
  <c r="BK218" i="5"/>
  <c r="BK215" i="5"/>
  <c r="J214" i="5"/>
  <c r="J213" i="5"/>
  <c r="J211" i="5"/>
  <c r="BK210" i="5"/>
  <c r="J209" i="5"/>
  <c r="J208" i="5"/>
  <c r="BK207" i="5"/>
  <c r="J206" i="5"/>
  <c r="J205" i="5"/>
  <c r="J202" i="5"/>
  <c r="J200" i="5"/>
  <c r="J199" i="5"/>
  <c r="BK198" i="5"/>
  <c r="BK197" i="5"/>
  <c r="J195" i="5"/>
  <c r="BK191" i="5"/>
  <c r="BK188" i="5"/>
  <c r="BK183" i="5"/>
  <c r="J181" i="5"/>
  <c r="BK180" i="5"/>
  <c r="BK179" i="5"/>
  <c r="J178" i="5"/>
  <c r="BK177" i="5"/>
  <c r="J176" i="5"/>
  <c r="BK174" i="5"/>
  <c r="J170" i="5"/>
  <c r="J166" i="5"/>
  <c r="BK163" i="5"/>
  <c r="J162" i="5"/>
  <c r="J161" i="5"/>
  <c r="J160" i="5"/>
  <c r="J159" i="5"/>
  <c r="J154" i="5"/>
  <c r="J152" i="5"/>
  <c r="J150" i="5"/>
  <c r="BK148" i="5"/>
  <c r="J147" i="5"/>
  <c r="J144" i="5"/>
  <c r="BK142" i="5"/>
  <c r="J141" i="5"/>
  <c r="BK140" i="5"/>
  <c r="BK139" i="5"/>
  <c r="BK138" i="5"/>
  <c r="J137" i="5"/>
  <c r="BK136" i="5"/>
  <c r="J135" i="5"/>
  <c r="J134" i="5"/>
  <c r="BK131" i="5"/>
  <c r="BK130" i="5"/>
  <c r="J187" i="4"/>
  <c r="BK183" i="4"/>
  <c r="BK180" i="4"/>
  <c r="BK178" i="4"/>
  <c r="BK175" i="4"/>
  <c r="J174" i="4"/>
  <c r="J172" i="4"/>
  <c r="BK168" i="4"/>
  <c r="J166" i="4"/>
  <c r="J164" i="4"/>
  <c r="BK162" i="4"/>
  <c r="BK160" i="4"/>
  <c r="BK157" i="4"/>
  <c r="BK156" i="4"/>
  <c r="BK155" i="4"/>
  <c r="BK153" i="4"/>
  <c r="BK152" i="4"/>
  <c r="BK150" i="4"/>
  <c r="BK149" i="4"/>
  <c r="J144" i="4"/>
  <c r="J142" i="4"/>
  <c r="J141" i="4"/>
  <c r="J140" i="4"/>
  <c r="J139" i="4"/>
  <c r="J138" i="4"/>
  <c r="BK137" i="4"/>
  <c r="J135" i="4"/>
  <c r="J134" i="4"/>
  <c r="BK133" i="4"/>
  <c r="J132" i="4"/>
  <c r="BK131" i="4"/>
  <c r="J129" i="4"/>
  <c r="BK128" i="4"/>
  <c r="BK127" i="4"/>
  <c r="J126" i="4"/>
  <c r="BK158" i="3"/>
  <c r="J154" i="3"/>
  <c r="BK152" i="3"/>
  <c r="BK150" i="3"/>
  <c r="BK146" i="3"/>
  <c r="J145" i="3"/>
  <c r="J144" i="3"/>
  <c r="BK143" i="3"/>
  <c r="BK142" i="3"/>
  <c r="BK137" i="3"/>
  <c r="BK136" i="3"/>
  <c r="BK135" i="3"/>
  <c r="BK134" i="3"/>
  <c r="J132" i="3"/>
  <c r="J131" i="3"/>
  <c r="J130" i="3"/>
  <c r="BK126" i="3"/>
  <c r="J125" i="3"/>
  <c r="J242" i="2"/>
  <c r="J239" i="2"/>
  <c r="J237" i="2"/>
  <c r="J235" i="2"/>
  <c r="J234" i="2"/>
  <c r="J233" i="2"/>
  <c r="J230" i="2"/>
  <c r="J225" i="2"/>
  <c r="BK224" i="2"/>
  <c r="BK222" i="2"/>
  <c r="J220" i="2"/>
  <c r="BK219" i="2"/>
  <c r="J218" i="2"/>
  <c r="J217" i="2"/>
  <c r="BK216" i="2"/>
  <c r="BK209" i="2"/>
  <c r="J208" i="2"/>
  <c r="J203" i="2"/>
  <c r="J201" i="2"/>
  <c r="BK200" i="2"/>
  <c r="BK199" i="2"/>
  <c r="J198" i="2"/>
  <c r="BK196" i="2"/>
  <c r="J194" i="2"/>
  <c r="BK192" i="2"/>
  <c r="J190" i="2"/>
  <c r="BK184" i="2"/>
  <c r="BK182" i="2"/>
  <c r="BK179" i="2"/>
  <c r="J178" i="2"/>
  <c r="J175" i="2"/>
  <c r="J174" i="2"/>
  <c r="J173" i="2"/>
  <c r="BK172" i="2"/>
  <c r="J171" i="2"/>
  <c r="J167" i="2"/>
  <c r="J166" i="2"/>
  <c r="J163" i="2"/>
  <c r="BK160" i="2"/>
  <c r="BK159" i="2"/>
  <c r="BK158" i="2"/>
  <c r="BK157" i="2"/>
  <c r="BK155" i="2"/>
  <c r="BK154" i="2"/>
  <c r="J153" i="2"/>
  <c r="BK148" i="2"/>
  <c r="J145" i="2"/>
  <c r="J142" i="2"/>
  <c r="BK139" i="2"/>
  <c r="BK136" i="2"/>
  <c r="J132" i="2"/>
  <c r="P123" i="9" l="1"/>
  <c r="T123" i="9"/>
  <c r="R131" i="2"/>
  <c r="T161" i="2"/>
  <c r="R170" i="2"/>
  <c r="P186" i="2"/>
  <c r="P195" i="2"/>
  <c r="BK204" i="2"/>
  <c r="J204" i="2" s="1"/>
  <c r="J104" i="2" s="1"/>
  <c r="P229" i="2"/>
  <c r="P236" i="2"/>
  <c r="R124" i="3"/>
  <c r="T139" i="3"/>
  <c r="R148" i="3"/>
  <c r="T125" i="4"/>
  <c r="P151" i="4"/>
  <c r="R129" i="5"/>
  <c r="P151" i="5"/>
  <c r="BK169" i="5"/>
  <c r="J169" i="5" s="1"/>
  <c r="J102" i="5" s="1"/>
  <c r="BK235" i="5"/>
  <c r="R245" i="5"/>
  <c r="T127" i="6"/>
  <c r="P144" i="6"/>
  <c r="P148" i="6"/>
  <c r="R213" i="6"/>
  <c r="T230" i="6"/>
  <c r="T129" i="7"/>
  <c r="T142" i="7"/>
  <c r="P148" i="7"/>
  <c r="P147" i="7" s="1"/>
  <c r="P181" i="7"/>
  <c r="BK127" i="8"/>
  <c r="BK126" i="8"/>
  <c r="J126" i="8" s="1"/>
  <c r="J99" i="8" s="1"/>
  <c r="BK138" i="8"/>
  <c r="BK137" i="8" s="1"/>
  <c r="J137" i="8" s="1"/>
  <c r="J101" i="8" s="1"/>
  <c r="BK154" i="8"/>
  <c r="J154" i="8" s="1"/>
  <c r="J103" i="8" s="1"/>
  <c r="P129" i="9"/>
  <c r="P212" i="9"/>
  <c r="R121" i="10"/>
  <c r="T161" i="10"/>
  <c r="BK133" i="11"/>
  <c r="BK132" i="11" s="1"/>
  <c r="J132" i="11" s="1"/>
  <c r="J101" i="11" s="1"/>
  <c r="BK178" i="11"/>
  <c r="J178" i="11" s="1"/>
  <c r="J103" i="11" s="1"/>
  <c r="T121" i="12"/>
  <c r="T120" i="12" s="1"/>
  <c r="T119" i="12" s="1"/>
  <c r="T127" i="12"/>
  <c r="BK146" i="13"/>
  <c r="J146" i="13" s="1"/>
  <c r="J102" i="13" s="1"/>
  <c r="BK131" i="2"/>
  <c r="J131" i="2" s="1"/>
  <c r="J98" i="2" s="1"/>
  <c r="BK161" i="2"/>
  <c r="J161" i="2" s="1"/>
  <c r="J99" i="2" s="1"/>
  <c r="R161" i="2"/>
  <c r="P170" i="2"/>
  <c r="BK186" i="2"/>
  <c r="J186" i="2" s="1"/>
  <c r="J101" i="2" s="1"/>
  <c r="BK195" i="2"/>
  <c r="J195" i="2" s="1"/>
  <c r="J102" i="2" s="1"/>
  <c r="T204" i="2"/>
  <c r="R229" i="2"/>
  <c r="T236" i="2"/>
  <c r="P124" i="3"/>
  <c r="P148" i="3"/>
  <c r="P125" i="4"/>
  <c r="P124" i="4" s="1"/>
  <c r="P123" i="4" s="1"/>
  <c r="AU97" i="1" s="1"/>
  <c r="P145" i="4"/>
  <c r="T151" i="4"/>
  <c r="T129" i="5"/>
  <c r="T151" i="5"/>
  <c r="P158" i="5"/>
  <c r="T158" i="5"/>
  <c r="T169" i="5"/>
  <c r="T235" i="5"/>
  <c r="T234" i="5" s="1"/>
  <c r="T245" i="5"/>
  <c r="P127" i="6"/>
  <c r="R144" i="6"/>
  <c r="T148" i="6"/>
  <c r="BK213" i="6"/>
  <c r="BK230" i="6"/>
  <c r="J230" i="6" s="1"/>
  <c r="J104" i="6" s="1"/>
  <c r="BK129" i="7"/>
  <c r="J129" i="7"/>
  <c r="J100" i="7"/>
  <c r="BK142" i="7"/>
  <c r="J142" i="7" s="1"/>
  <c r="J101" i="7" s="1"/>
  <c r="R148" i="7"/>
  <c r="R147" i="7" s="1"/>
  <c r="R181" i="7"/>
  <c r="P127" i="8"/>
  <c r="P126" i="8"/>
  <c r="T138" i="8"/>
  <c r="T137" i="8" s="1"/>
  <c r="T154" i="8"/>
  <c r="R129" i="9"/>
  <c r="BK212" i="9"/>
  <c r="J212" i="9" s="1"/>
  <c r="J102" i="9" s="1"/>
  <c r="P121" i="10"/>
  <c r="P161" i="10"/>
  <c r="T127" i="11"/>
  <c r="T124" i="11" s="1"/>
  <c r="P133" i="11"/>
  <c r="P132" i="11" s="1"/>
  <c r="P178" i="11"/>
  <c r="P121" i="12"/>
  <c r="P127" i="12"/>
  <c r="P120" i="12" s="1"/>
  <c r="P119" i="12" s="1"/>
  <c r="AU106" i="1" s="1"/>
  <c r="BK129" i="13"/>
  <c r="J129" i="13" s="1"/>
  <c r="J101" i="13" s="1"/>
  <c r="P146" i="13"/>
  <c r="T131" i="2"/>
  <c r="P161" i="2"/>
  <c r="T186" i="2"/>
  <c r="T195" i="2"/>
  <c r="R204" i="2"/>
  <c r="T229" i="2"/>
  <c r="T228" i="2" s="1"/>
  <c r="R236" i="2"/>
  <c r="T124" i="3"/>
  <c r="P139" i="3"/>
  <c r="BK148" i="3"/>
  <c r="J148" i="3" s="1"/>
  <c r="J100" i="3" s="1"/>
  <c r="R125" i="4"/>
  <c r="T145" i="4"/>
  <c r="BK151" i="4"/>
  <c r="J151" i="4" s="1"/>
  <c r="J101" i="4" s="1"/>
  <c r="BK129" i="5"/>
  <c r="J129" i="5" s="1"/>
  <c r="J98" i="5" s="1"/>
  <c r="BK151" i="5"/>
  <c r="J151" i="5" s="1"/>
  <c r="J100" i="5" s="1"/>
  <c r="R151" i="5"/>
  <c r="R158" i="5"/>
  <c r="R169" i="5"/>
  <c r="R235" i="5"/>
  <c r="R234" i="5"/>
  <c r="BK245" i="5"/>
  <c r="J245" i="5" s="1"/>
  <c r="J106" i="5" s="1"/>
  <c r="R127" i="6"/>
  <c r="T144" i="6"/>
  <c r="R148" i="6"/>
  <c r="T213" i="6"/>
  <c r="T212" i="6" s="1"/>
  <c r="P230" i="6"/>
  <c r="R129" i="7"/>
  <c r="R128" i="7" s="1"/>
  <c r="R142" i="7"/>
  <c r="T148" i="7"/>
  <c r="T147" i="7"/>
  <c r="T181" i="7"/>
  <c r="T127" i="8"/>
  <c r="T126" i="8" s="1"/>
  <c r="T125" i="8" s="1"/>
  <c r="P138" i="8"/>
  <c r="P137" i="8" s="1"/>
  <c r="P154" i="8"/>
  <c r="T129" i="9"/>
  <c r="R212" i="9"/>
  <c r="BK121" i="10"/>
  <c r="J121" i="10" s="1"/>
  <c r="J98" i="10" s="1"/>
  <c r="BK161" i="10"/>
  <c r="J161" i="10" s="1"/>
  <c r="J99" i="10" s="1"/>
  <c r="BK127" i="11"/>
  <c r="J127" i="11" s="1"/>
  <c r="J99" i="11" s="1"/>
  <c r="R127" i="11"/>
  <c r="R124" i="11"/>
  <c r="T133" i="11"/>
  <c r="T132" i="11" s="1"/>
  <c r="T178" i="11"/>
  <c r="BK121" i="12"/>
  <c r="J121" i="12" s="1"/>
  <c r="J98" i="12" s="1"/>
  <c r="R127" i="12"/>
  <c r="P129" i="13"/>
  <c r="P126" i="13" s="1"/>
  <c r="P122" i="13" s="1"/>
  <c r="AU107" i="1" s="1"/>
  <c r="R146" i="13"/>
  <c r="P131" i="2"/>
  <c r="BK170" i="2"/>
  <c r="J170" i="2"/>
  <c r="J100" i="2" s="1"/>
  <c r="T170" i="2"/>
  <c r="R186" i="2"/>
  <c r="R195" i="2"/>
  <c r="P204" i="2"/>
  <c r="BK229" i="2"/>
  <c r="J229" i="2" s="1"/>
  <c r="J107" i="2" s="1"/>
  <c r="BK236" i="2"/>
  <c r="J236" i="2" s="1"/>
  <c r="J108" i="2" s="1"/>
  <c r="BK124" i="3"/>
  <c r="J124" i="3" s="1"/>
  <c r="J98" i="3" s="1"/>
  <c r="BK139" i="3"/>
  <c r="J139" i="3"/>
  <c r="J99" i="3"/>
  <c r="R139" i="3"/>
  <c r="T148" i="3"/>
  <c r="BK125" i="4"/>
  <c r="J125" i="4"/>
  <c r="J98" i="4" s="1"/>
  <c r="BK145" i="4"/>
  <c r="J145" i="4" s="1"/>
  <c r="J100" i="4" s="1"/>
  <c r="R145" i="4"/>
  <c r="R151" i="4"/>
  <c r="P129" i="5"/>
  <c r="BK158" i="5"/>
  <c r="J158" i="5" s="1"/>
  <c r="J101" i="5" s="1"/>
  <c r="P169" i="5"/>
  <c r="P235" i="5"/>
  <c r="P245" i="5"/>
  <c r="BK127" i="6"/>
  <c r="J127" i="6"/>
  <c r="J98" i="6" s="1"/>
  <c r="BK144" i="6"/>
  <c r="J144" i="6" s="1"/>
  <c r="J99" i="6" s="1"/>
  <c r="BK148" i="6"/>
  <c r="J148" i="6" s="1"/>
  <c r="J100" i="6" s="1"/>
  <c r="P213" i="6"/>
  <c r="P212" i="6" s="1"/>
  <c r="R230" i="6"/>
  <c r="P129" i="7"/>
  <c r="P142" i="7"/>
  <c r="BK148" i="7"/>
  <c r="J148" i="7" s="1"/>
  <c r="J104" i="7" s="1"/>
  <c r="BK181" i="7"/>
  <c r="J181" i="7"/>
  <c r="J105" i="7" s="1"/>
  <c r="R127" i="8"/>
  <c r="R126" i="8" s="1"/>
  <c r="R138" i="8"/>
  <c r="R137" i="8" s="1"/>
  <c r="R154" i="8"/>
  <c r="BK129" i="9"/>
  <c r="J129" i="9" s="1"/>
  <c r="J101" i="9" s="1"/>
  <c r="T212" i="9"/>
  <c r="T121" i="10"/>
  <c r="T120" i="10"/>
  <c r="T119" i="10" s="1"/>
  <c r="R161" i="10"/>
  <c r="P127" i="11"/>
  <c r="P124" i="11"/>
  <c r="P123" i="11" s="1"/>
  <c r="AU105" i="1" s="1"/>
  <c r="R133" i="11"/>
  <c r="R132" i="11" s="1"/>
  <c r="R123" i="11" s="1"/>
  <c r="R178" i="11"/>
  <c r="R121" i="12"/>
  <c r="R120" i="12"/>
  <c r="R119" i="12" s="1"/>
  <c r="BK127" i="12"/>
  <c r="J127" i="12" s="1"/>
  <c r="J99" i="12" s="1"/>
  <c r="R129" i="13"/>
  <c r="R126" i="13" s="1"/>
  <c r="R122" i="13" s="1"/>
  <c r="T129" i="13"/>
  <c r="T126" i="13" s="1"/>
  <c r="T122" i="13" s="1"/>
  <c r="T146" i="13"/>
  <c r="J89" i="2"/>
  <c r="BF141" i="2"/>
  <c r="BF144" i="2"/>
  <c r="BF147" i="2"/>
  <c r="BF152" i="2"/>
  <c r="BF162" i="2"/>
  <c r="BF165" i="2"/>
  <c r="BF174" i="2"/>
  <c r="BF177" i="2"/>
  <c r="BF181" i="2"/>
  <c r="BF189" i="2"/>
  <c r="BF190" i="2"/>
  <c r="BF193" i="2"/>
  <c r="BF200" i="2"/>
  <c r="BF201" i="2"/>
  <c r="BF208" i="2"/>
  <c r="BF213" i="2"/>
  <c r="BF216" i="2"/>
  <c r="BF217" i="2"/>
  <c r="BF219" i="2"/>
  <c r="BF220" i="2"/>
  <c r="BF223" i="2"/>
  <c r="BF224" i="2"/>
  <c r="BF225" i="2"/>
  <c r="BF227" i="2"/>
  <c r="BF233" i="2"/>
  <c r="BF234" i="2"/>
  <c r="BF235" i="2"/>
  <c r="BF238" i="2"/>
  <c r="BF239" i="2"/>
  <c r="BK202" i="2"/>
  <c r="J202" i="2" s="1"/>
  <c r="J103" i="2" s="1"/>
  <c r="BK226" i="2"/>
  <c r="J226" i="2" s="1"/>
  <c r="J105" i="2" s="1"/>
  <c r="F119" i="3"/>
  <c r="BF128" i="3"/>
  <c r="BF131" i="3"/>
  <c r="BF142" i="3"/>
  <c r="BF143" i="3"/>
  <c r="BF144" i="3"/>
  <c r="BF147" i="3"/>
  <c r="BF154" i="3"/>
  <c r="E113" i="4"/>
  <c r="F120" i="4"/>
  <c r="BF126" i="4"/>
  <c r="BF131" i="4"/>
  <c r="BF133" i="4"/>
  <c r="BF134" i="4"/>
  <c r="BF138" i="4"/>
  <c r="BF139" i="4"/>
  <c r="BF140" i="4"/>
  <c r="BF141" i="4"/>
  <c r="BF142" i="4"/>
  <c r="BF165" i="4"/>
  <c r="BF167" i="4"/>
  <c r="BF173" i="4"/>
  <c r="BF184" i="4"/>
  <c r="BF185" i="4"/>
  <c r="BF187" i="4"/>
  <c r="BF189" i="4"/>
  <c r="J121" i="5"/>
  <c r="BF134" i="5"/>
  <c r="BF135" i="5"/>
  <c r="BF136" i="5"/>
  <c r="BF139" i="5"/>
  <c r="BF140" i="5"/>
  <c r="BF141" i="5"/>
  <c r="BF142" i="5"/>
  <c r="BF143" i="5"/>
  <c r="BF146" i="5"/>
  <c r="BF147" i="5"/>
  <c r="BF148" i="5"/>
  <c r="BF150" i="5"/>
  <c r="BF153" i="5"/>
  <c r="BF156" i="5"/>
  <c r="BF161" i="5"/>
  <c r="BF163" i="5"/>
  <c r="BF164" i="5"/>
  <c r="BF165" i="5"/>
  <c r="BF167" i="5"/>
  <c r="BF168" i="5"/>
  <c r="BF184" i="5"/>
  <c r="BF188" i="5"/>
  <c r="BF194" i="5"/>
  <c r="BF198" i="5"/>
  <c r="BF204" i="5"/>
  <c r="BF205" i="5"/>
  <c r="BF208" i="5"/>
  <c r="BF212" i="5"/>
  <c r="BF213" i="5"/>
  <c r="BF224" i="5"/>
  <c r="BF229" i="5"/>
  <c r="BF230" i="5"/>
  <c r="BK149" i="5"/>
  <c r="J149" i="5"/>
  <c r="J99" i="5"/>
  <c r="E85" i="6"/>
  <c r="BF129" i="6"/>
  <c r="BF130" i="6"/>
  <c r="BF132" i="6"/>
  <c r="BF137" i="6"/>
  <c r="BF138" i="6"/>
  <c r="BF143" i="6"/>
  <c r="BF151" i="6"/>
  <c r="BF152" i="6"/>
  <c r="BF166" i="6"/>
  <c r="BF171" i="6"/>
  <c r="BF175" i="6"/>
  <c r="BF181" i="6"/>
  <c r="BF184" i="6"/>
  <c r="BF188" i="6"/>
  <c r="BF191" i="6"/>
  <c r="BF192" i="6"/>
  <c r="BF193" i="6"/>
  <c r="BF200" i="6"/>
  <c r="BF202" i="6"/>
  <c r="BF203" i="6"/>
  <c r="BF211" i="6"/>
  <c r="BF214" i="6"/>
  <c r="BF216" i="6"/>
  <c r="BF219" i="6"/>
  <c r="BF220" i="6"/>
  <c r="BF224" i="6"/>
  <c r="BF232" i="6"/>
  <c r="F94" i="7"/>
  <c r="BF130" i="7"/>
  <c r="BF134" i="7"/>
  <c r="BF139" i="7"/>
  <c r="BF140" i="7"/>
  <c r="BF146" i="7"/>
  <c r="BF149" i="7"/>
  <c r="BF152" i="7"/>
  <c r="BF153" i="7"/>
  <c r="BF157" i="7"/>
  <c r="BF158" i="7"/>
  <c r="BF159" i="7"/>
  <c r="BF162" i="7"/>
  <c r="BF163" i="7"/>
  <c r="BF168" i="7"/>
  <c r="BF179" i="7"/>
  <c r="BF180" i="7"/>
  <c r="F122" i="8"/>
  <c r="BF131" i="8"/>
  <c r="BF132" i="8"/>
  <c r="BF142" i="8"/>
  <c r="BF143" i="8"/>
  <c r="BF145" i="8"/>
  <c r="F92" i="9"/>
  <c r="BF125" i="9"/>
  <c r="BF133" i="9"/>
  <c r="BF141" i="9"/>
  <c r="BF145" i="9"/>
  <c r="BF146" i="9"/>
  <c r="BF153" i="9"/>
  <c r="BF155" i="9"/>
  <c r="BF162" i="9"/>
  <c r="BF164" i="9"/>
  <c r="BF165" i="9"/>
  <c r="BF169" i="9"/>
  <c r="BF171" i="9"/>
  <c r="BF174" i="9"/>
  <c r="BF175" i="9"/>
  <c r="BF186" i="9"/>
  <c r="BF193" i="9"/>
  <c r="BF195" i="9"/>
  <c r="BF196" i="9"/>
  <c r="BF201" i="9"/>
  <c r="BF209" i="9"/>
  <c r="BF210" i="9"/>
  <c r="BF211" i="9"/>
  <c r="BF214" i="9"/>
  <c r="BF215" i="9"/>
  <c r="BF221" i="9"/>
  <c r="BF223" i="9"/>
  <c r="BF225" i="9"/>
  <c r="BF231" i="9"/>
  <c r="BF233" i="9"/>
  <c r="BF238" i="9"/>
  <c r="BF241" i="9"/>
  <c r="BF244" i="9"/>
  <c r="BF245" i="9"/>
  <c r="BF246" i="9"/>
  <c r="BF247" i="9"/>
  <c r="BF248" i="9"/>
  <c r="F92" i="10"/>
  <c r="BF126" i="10"/>
  <c r="BF128" i="10"/>
  <c r="BF162" i="10"/>
  <c r="E113" i="11"/>
  <c r="J117" i="11"/>
  <c r="BF134" i="11"/>
  <c r="BF135" i="11"/>
  <c r="BF138" i="11"/>
  <c r="BF144" i="11"/>
  <c r="BF146" i="11"/>
  <c r="BF167" i="11"/>
  <c r="BF173" i="11"/>
  <c r="BF180" i="11"/>
  <c r="BF184" i="11"/>
  <c r="BF190" i="11"/>
  <c r="BF193" i="11"/>
  <c r="E85" i="12"/>
  <c r="BF122" i="12"/>
  <c r="BF123" i="12"/>
  <c r="BF124" i="12"/>
  <c r="J116" i="13"/>
  <c r="F119" i="13"/>
  <c r="BF130" i="13"/>
  <c r="BF135" i="13"/>
  <c r="BF136" i="13"/>
  <c r="BF145" i="13"/>
  <c r="BF147" i="13"/>
  <c r="BF148" i="13"/>
  <c r="BF150" i="13"/>
  <c r="E119" i="2"/>
  <c r="F126" i="2"/>
  <c r="BF133" i="2"/>
  <c r="BF135" i="2"/>
  <c r="BF136" i="2"/>
  <c r="BF137" i="2"/>
  <c r="BF140" i="2"/>
  <c r="BF146" i="2"/>
  <c r="BF149" i="2"/>
  <c r="BF153" i="2"/>
  <c r="BF155" i="2"/>
  <c r="BF157" i="2"/>
  <c r="BF159" i="2"/>
  <c r="BF163" i="2"/>
  <c r="BF166" i="2"/>
  <c r="BF169" i="2"/>
  <c r="BF172" i="2"/>
  <c r="BF176" i="2"/>
  <c r="BF180" i="2"/>
  <c r="BF182" i="2"/>
  <c r="BF191" i="2"/>
  <c r="BF192" i="2"/>
  <c r="BF194" i="2"/>
  <c r="BF196" i="2"/>
  <c r="BF205" i="2"/>
  <c r="BF206" i="2"/>
  <c r="BF209" i="2"/>
  <c r="BF222" i="2"/>
  <c r="BF241" i="2"/>
  <c r="BF242" i="2"/>
  <c r="E112" i="3"/>
  <c r="BF125" i="3"/>
  <c r="BF129" i="3"/>
  <c r="BF137" i="3"/>
  <c r="BF141" i="3"/>
  <c r="BF150" i="3"/>
  <c r="BF156" i="3"/>
  <c r="BK157" i="3"/>
  <c r="J157" i="3" s="1"/>
  <c r="J102" i="3" s="1"/>
  <c r="BF127" i="4"/>
  <c r="BF128" i="4"/>
  <c r="BF135" i="4"/>
  <c r="BF156" i="4"/>
  <c r="BF160" i="4"/>
  <c r="BF162" i="4"/>
  <c r="BF163" i="4"/>
  <c r="BF164" i="4"/>
  <c r="BF168" i="4"/>
  <c r="BF169" i="4"/>
  <c r="BF174" i="4"/>
  <c r="BF176" i="4"/>
  <c r="BF178" i="4"/>
  <c r="BF180" i="4"/>
  <c r="BK143" i="4"/>
  <c r="J143" i="4" s="1"/>
  <c r="J99" i="4" s="1"/>
  <c r="BK188" i="4"/>
  <c r="J188" i="4" s="1"/>
  <c r="J103" i="4" s="1"/>
  <c r="E117" i="5"/>
  <c r="BF131" i="5"/>
  <c r="BF145" i="5"/>
  <c r="BF152" i="5"/>
  <c r="BF160" i="5"/>
  <c r="BF174" i="5"/>
  <c r="BF175" i="5"/>
  <c r="BF178" i="5"/>
  <c r="BF179" i="5"/>
  <c r="BF180" i="5"/>
  <c r="BF181" i="5"/>
  <c r="BF182" i="5"/>
  <c r="BF183" i="5"/>
  <c r="BF189" i="5"/>
  <c r="BF190" i="5"/>
  <c r="BF202" i="5"/>
  <c r="BF203" i="5"/>
  <c r="BF206" i="5"/>
  <c r="BF209" i="5"/>
  <c r="BF210" i="5"/>
  <c r="BF216" i="5"/>
  <c r="BF217" i="5"/>
  <c r="BF222" i="5"/>
  <c r="BF225" i="5"/>
  <c r="BF227" i="5"/>
  <c r="BF228" i="5"/>
  <c r="BF233" i="5"/>
  <c r="BF236" i="5"/>
  <c r="BF237" i="5"/>
  <c r="BF240" i="5"/>
  <c r="BK232" i="5"/>
  <c r="J232" i="5" s="1"/>
  <c r="J103" i="5" s="1"/>
  <c r="F122" i="6"/>
  <c r="BF128" i="6"/>
  <c r="BF131" i="6"/>
  <c r="BF133" i="6"/>
  <c r="BF134" i="6"/>
  <c r="BF139" i="6"/>
  <c r="BF141" i="6"/>
  <c r="BF142" i="6"/>
  <c r="BF146" i="6"/>
  <c r="BF147" i="6"/>
  <c r="BF155" i="6"/>
  <c r="BF158" i="6"/>
  <c r="BF159" i="6"/>
  <c r="BF162" i="6"/>
  <c r="BF167" i="6"/>
  <c r="BF170" i="6"/>
  <c r="BF176" i="6"/>
  <c r="BF177" i="6"/>
  <c r="BF178" i="6"/>
  <c r="BF182" i="6"/>
  <c r="BF183" i="6"/>
  <c r="BF186" i="6"/>
  <c r="BF187" i="6"/>
  <c r="BF190" i="6"/>
  <c r="BF194" i="6"/>
  <c r="BF198" i="6"/>
  <c r="BF204" i="6"/>
  <c r="BF205" i="6"/>
  <c r="BF206" i="6"/>
  <c r="BF222" i="6"/>
  <c r="BF223" i="6"/>
  <c r="BK233" i="6"/>
  <c r="J233" i="6"/>
  <c r="J105" i="6" s="1"/>
  <c r="E85" i="7"/>
  <c r="BF138" i="7"/>
  <c r="BF155" i="7"/>
  <c r="BF165" i="7"/>
  <c r="BF167" i="7"/>
  <c r="BF170" i="7"/>
  <c r="BF172" i="7"/>
  <c r="BF176" i="7"/>
  <c r="E85" i="8"/>
  <c r="J119" i="8"/>
  <c r="BF130" i="8"/>
  <c r="BF144" i="8"/>
  <c r="BF146" i="8"/>
  <c r="BF148" i="8"/>
  <c r="BF149" i="8"/>
  <c r="BF152" i="8"/>
  <c r="BF155" i="8"/>
  <c r="BF156" i="8"/>
  <c r="E85" i="9"/>
  <c r="BF136" i="9"/>
  <c r="BF137" i="9"/>
  <c r="BF138" i="9"/>
  <c r="BF143" i="9"/>
  <c r="BF151" i="9"/>
  <c r="BF156" i="9"/>
  <c r="BF166" i="9"/>
  <c r="BF177" i="9"/>
  <c r="BF178" i="9"/>
  <c r="BF181" i="9"/>
  <c r="BF182" i="9"/>
  <c r="BF184" i="9"/>
  <c r="BF185" i="9"/>
  <c r="BF189" i="9"/>
  <c r="BF190" i="9"/>
  <c r="BF208" i="9"/>
  <c r="BF219" i="9"/>
  <c r="BF220" i="9"/>
  <c r="BF222" i="9"/>
  <c r="BF226" i="9"/>
  <c r="BF227" i="9"/>
  <c r="BF229" i="9"/>
  <c r="BF234" i="9"/>
  <c r="BF239" i="9"/>
  <c r="BF242" i="9"/>
  <c r="BF243" i="9"/>
  <c r="BF249" i="9"/>
  <c r="BF250" i="9"/>
  <c r="BK124" i="9"/>
  <c r="J124" i="9" s="1"/>
  <c r="J98" i="9" s="1"/>
  <c r="J89" i="10"/>
  <c r="BF127" i="10"/>
  <c r="BF129" i="10"/>
  <c r="BF133" i="10"/>
  <c r="BF158" i="10"/>
  <c r="BF163" i="10"/>
  <c r="BF136" i="11"/>
  <c r="BF137" i="11"/>
  <c r="BF147" i="11"/>
  <c r="BF154" i="11"/>
  <c r="BF156" i="11"/>
  <c r="BF159" i="11"/>
  <c r="BF164" i="11"/>
  <c r="BF171" i="11"/>
  <c r="BF172" i="11"/>
  <c r="BF175" i="11"/>
  <c r="BF176" i="11"/>
  <c r="BF185" i="11"/>
  <c r="BF189" i="11"/>
  <c r="J89" i="12"/>
  <c r="F92" i="12"/>
  <c r="BF128" i="12"/>
  <c r="E112" i="13"/>
  <c r="BF131" i="13"/>
  <c r="BF132" i="13"/>
  <c r="BF133" i="13"/>
  <c r="BF134" i="13"/>
  <c r="BF132" i="2"/>
  <c r="BF138" i="2"/>
  <c r="BF139" i="2"/>
  <c r="BF143" i="2"/>
  <c r="BF145" i="2"/>
  <c r="BF148" i="2"/>
  <c r="BF151" i="2"/>
  <c r="BF154" i="2"/>
  <c r="BF160" i="2"/>
  <c r="BF164" i="2"/>
  <c r="BF167" i="2"/>
  <c r="BF168" i="2"/>
  <c r="BF171" i="2"/>
  <c r="BF179" i="2"/>
  <c r="BF183" i="2"/>
  <c r="BF187" i="2"/>
  <c r="BF188" i="2"/>
  <c r="BF198" i="2"/>
  <c r="BF211" i="2"/>
  <c r="BF212" i="2"/>
  <c r="BF214" i="2"/>
  <c r="BF215" i="2"/>
  <c r="BF218" i="2"/>
  <c r="BF230" i="2"/>
  <c r="BF127" i="3"/>
  <c r="BF130" i="3"/>
  <c r="BF133" i="3"/>
  <c r="BF134" i="3"/>
  <c r="BF135" i="3"/>
  <c r="BF138" i="3"/>
  <c r="BF140" i="3"/>
  <c r="BF145" i="3"/>
  <c r="BF146" i="3"/>
  <c r="BF149" i="3"/>
  <c r="BF152" i="3"/>
  <c r="BF153" i="3"/>
  <c r="BF158" i="3"/>
  <c r="BK155" i="3"/>
  <c r="J155" i="3" s="1"/>
  <c r="J101" i="3" s="1"/>
  <c r="J89" i="4"/>
  <c r="BF129" i="4"/>
  <c r="BF130" i="4"/>
  <c r="BF132" i="4"/>
  <c r="BF136" i="4"/>
  <c r="BF137" i="4"/>
  <c r="BF146" i="4"/>
  <c r="BF148" i="4"/>
  <c r="BF149" i="4"/>
  <c r="BF152" i="4"/>
  <c r="BF158" i="4"/>
  <c r="BF159" i="4"/>
  <c r="BF172" i="4"/>
  <c r="BF177" i="4"/>
  <c r="BF179" i="4"/>
  <c r="BF181" i="4"/>
  <c r="BK186" i="4"/>
  <c r="J186" i="4" s="1"/>
  <c r="J102" i="4" s="1"/>
  <c r="F92" i="5"/>
  <c r="BF132" i="5"/>
  <c r="BF133" i="5"/>
  <c r="BF137" i="5"/>
  <c r="BF144" i="5"/>
  <c r="BF154" i="5"/>
  <c r="BF155" i="5"/>
  <c r="BF157" i="5"/>
  <c r="BF166" i="5"/>
  <c r="BF170" i="5"/>
  <c r="BF176" i="5"/>
  <c r="BF177" i="5"/>
  <c r="BF185" i="5"/>
  <c r="BF186" i="5"/>
  <c r="BF187" i="5"/>
  <c r="BF191" i="5"/>
  <c r="BF197" i="5"/>
  <c r="BF199" i="5"/>
  <c r="BF200" i="5"/>
  <c r="BF207" i="5"/>
  <c r="BF214" i="5"/>
  <c r="BF215" i="5"/>
  <c r="BF219" i="5"/>
  <c r="BF221" i="5"/>
  <c r="BF223" i="5"/>
  <c r="BF226" i="5"/>
  <c r="BF243" i="5"/>
  <c r="BF244" i="5"/>
  <c r="BF246" i="5"/>
  <c r="J89" i="6"/>
  <c r="BF135" i="6"/>
  <c r="BF149" i="6"/>
  <c r="BF153" i="6"/>
  <c r="BF157" i="6"/>
  <c r="BF160" i="6"/>
  <c r="BF163" i="6"/>
  <c r="BF164" i="6"/>
  <c r="BF165" i="6"/>
  <c r="BF199" i="6"/>
  <c r="BF208" i="6"/>
  <c r="BF226" i="6"/>
  <c r="BF227" i="6"/>
  <c r="BF231" i="6"/>
  <c r="J91" i="7"/>
  <c r="BF166" i="7"/>
  <c r="BF169" i="7"/>
  <c r="BF171" i="7"/>
  <c r="BF175" i="7"/>
  <c r="BF183" i="7"/>
  <c r="BF185" i="7"/>
  <c r="BF186" i="7"/>
  <c r="BK145" i="7"/>
  <c r="J145" i="7" s="1"/>
  <c r="J102" i="7" s="1"/>
  <c r="BF133" i="8"/>
  <c r="BF141" i="8"/>
  <c r="BF147" i="8"/>
  <c r="BF151" i="8"/>
  <c r="BF157" i="8"/>
  <c r="BF158" i="8"/>
  <c r="J89" i="9"/>
  <c r="BF127" i="9"/>
  <c r="BF130" i="9"/>
  <c r="BF132" i="9"/>
  <c r="BF144" i="9"/>
  <c r="BF147" i="9"/>
  <c r="BF148" i="9"/>
  <c r="BF152" i="9"/>
  <c r="BF161" i="9"/>
  <c r="BF163" i="9"/>
  <c r="BF168" i="9"/>
  <c r="BF172" i="9"/>
  <c r="BF173" i="9"/>
  <c r="BF179" i="9"/>
  <c r="BF180" i="9"/>
  <c r="BF188" i="9"/>
  <c r="BF192" i="9"/>
  <c r="BF198" i="9"/>
  <c r="BF202" i="9"/>
  <c r="BF204" i="9"/>
  <c r="BF205" i="9"/>
  <c r="BF213" i="9"/>
  <c r="BF217" i="9"/>
  <c r="BF224" i="9"/>
  <c r="BF230" i="9"/>
  <c r="BF232" i="9"/>
  <c r="BF235" i="9"/>
  <c r="BF236" i="9"/>
  <c r="BF240" i="9"/>
  <c r="BK126" i="9"/>
  <c r="J126" i="9"/>
  <c r="J99" i="9" s="1"/>
  <c r="E85" i="10"/>
  <c r="BF122" i="10"/>
  <c r="BF125" i="10"/>
  <c r="BF136" i="10"/>
  <c r="BF137" i="10"/>
  <c r="BF139" i="10"/>
  <c r="BF140" i="10"/>
  <c r="BF142" i="10"/>
  <c r="BF143" i="10"/>
  <c r="BF147" i="10"/>
  <c r="BF148" i="10"/>
  <c r="BF151" i="10"/>
  <c r="BF152" i="10"/>
  <c r="BF153" i="10"/>
  <c r="BF154" i="10"/>
  <c r="BF157" i="10"/>
  <c r="F92" i="11"/>
  <c r="BF126" i="11"/>
  <c r="BF128" i="11"/>
  <c r="BF131" i="11"/>
  <c r="BF139" i="11"/>
  <c r="BF140" i="11"/>
  <c r="BF141" i="11"/>
  <c r="BF145" i="11"/>
  <c r="BF148" i="11"/>
  <c r="BF149" i="11"/>
  <c r="BF150" i="11"/>
  <c r="BF152" i="11"/>
  <c r="BF153" i="11"/>
  <c r="BF155" i="11"/>
  <c r="BF160" i="11"/>
  <c r="BF161" i="11"/>
  <c r="BF162" i="11"/>
  <c r="BF163" i="11"/>
  <c r="BF166" i="11"/>
  <c r="BF170" i="11"/>
  <c r="BF174" i="11"/>
  <c r="BF177" i="11"/>
  <c r="BF181" i="11"/>
  <c r="BF182" i="11"/>
  <c r="BF187" i="11"/>
  <c r="BF191" i="11"/>
  <c r="BF192" i="11"/>
  <c r="BF126" i="12"/>
  <c r="BF125" i="13"/>
  <c r="BF128" i="13"/>
  <c r="BF137" i="13"/>
  <c r="BF140" i="13"/>
  <c r="BF141" i="13"/>
  <c r="BF134" i="2"/>
  <c r="BF142" i="2"/>
  <c r="BF150" i="2"/>
  <c r="BF156" i="2"/>
  <c r="BF158" i="2"/>
  <c r="BF173" i="2"/>
  <c r="BF175" i="2"/>
  <c r="BF178" i="2"/>
  <c r="BF184" i="2"/>
  <c r="BF185" i="2"/>
  <c r="BF197" i="2"/>
  <c r="BF199" i="2"/>
  <c r="BF203" i="2"/>
  <c r="BF207" i="2"/>
  <c r="BF210" i="2"/>
  <c r="BF221" i="2"/>
  <c r="BF231" i="2"/>
  <c r="BF232" i="2"/>
  <c r="BF237" i="2"/>
  <c r="BF240" i="2"/>
  <c r="BF244" i="2"/>
  <c r="BK243" i="2"/>
  <c r="J243" i="2" s="1"/>
  <c r="J109" i="2" s="1"/>
  <c r="J89" i="3"/>
  <c r="BF126" i="3"/>
  <c r="BF132" i="3"/>
  <c r="BF136" i="3"/>
  <c r="BF151" i="3"/>
  <c r="BF144" i="4"/>
  <c r="BF147" i="4"/>
  <c r="BF150" i="4"/>
  <c r="BF153" i="4"/>
  <c r="BF154" i="4"/>
  <c r="BF155" i="4"/>
  <c r="BF157" i="4"/>
  <c r="BF161" i="4"/>
  <c r="BF166" i="4"/>
  <c r="BF170" i="4"/>
  <c r="BF171" i="4"/>
  <c r="BF175" i="4"/>
  <c r="BF182" i="4"/>
  <c r="BF183" i="4"/>
  <c r="BF130" i="5"/>
  <c r="BF138" i="5"/>
  <c r="BF159" i="5"/>
  <c r="BF162" i="5"/>
  <c r="BF171" i="5"/>
  <c r="BF172" i="5"/>
  <c r="BF173" i="5"/>
  <c r="BF192" i="5"/>
  <c r="BF193" i="5"/>
  <c r="BF195" i="5"/>
  <c r="BF196" i="5"/>
  <c r="BF201" i="5"/>
  <c r="BF211" i="5"/>
  <c r="BF218" i="5"/>
  <c r="BF220" i="5"/>
  <c r="BF231" i="5"/>
  <c r="BF238" i="5"/>
  <c r="BF239" i="5"/>
  <c r="BF241" i="5"/>
  <c r="BF242" i="5"/>
  <c r="BF247" i="5"/>
  <c r="BF249" i="5"/>
  <c r="BK248" i="5"/>
  <c r="J248" i="5" s="1"/>
  <c r="J107" i="5" s="1"/>
  <c r="BF136" i="6"/>
  <c r="BF140" i="6"/>
  <c r="BF145" i="6"/>
  <c r="BF150" i="6"/>
  <c r="BF154" i="6"/>
  <c r="BF156" i="6"/>
  <c r="BF161" i="6"/>
  <c r="BF168" i="6"/>
  <c r="BF169" i="6"/>
  <c r="BF172" i="6"/>
  <c r="BF173" i="6"/>
  <c r="BF174" i="6"/>
  <c r="BF179" i="6"/>
  <c r="BF180" i="6"/>
  <c r="BF185" i="6"/>
  <c r="BF189" i="6"/>
  <c r="BF195" i="6"/>
  <c r="BF196" i="6"/>
  <c r="BF197" i="6"/>
  <c r="BF201" i="6"/>
  <c r="BF207" i="6"/>
  <c r="BF209" i="6"/>
  <c r="BF215" i="6"/>
  <c r="BF217" i="6"/>
  <c r="BF218" i="6"/>
  <c r="BF221" i="6"/>
  <c r="BF225" i="6"/>
  <c r="BF228" i="6"/>
  <c r="BF229" i="6"/>
  <c r="BF234" i="6"/>
  <c r="BK210" i="6"/>
  <c r="J210" i="6" s="1"/>
  <c r="J101" i="6" s="1"/>
  <c r="BF131" i="7"/>
  <c r="BF132" i="7"/>
  <c r="BF133" i="7"/>
  <c r="BF135" i="7"/>
  <c r="BF136" i="7"/>
  <c r="BF137" i="7"/>
  <c r="BF141" i="7"/>
  <c r="BF143" i="7"/>
  <c r="BF144" i="7"/>
  <c r="BF150" i="7"/>
  <c r="BF151" i="7"/>
  <c r="BF154" i="7"/>
  <c r="BF156" i="7"/>
  <c r="BF160" i="7"/>
  <c r="BF161" i="7"/>
  <c r="BF164" i="7"/>
  <c r="BF173" i="7"/>
  <c r="BF174" i="7"/>
  <c r="BF177" i="7"/>
  <c r="BF178" i="7"/>
  <c r="BF182" i="7"/>
  <c r="BF184" i="7"/>
  <c r="BF128" i="8"/>
  <c r="BF129" i="8"/>
  <c r="BF134" i="8"/>
  <c r="BF135" i="8"/>
  <c r="BF136" i="8"/>
  <c r="BF139" i="8"/>
  <c r="BF140" i="8"/>
  <c r="BF150" i="8"/>
  <c r="BF153" i="8"/>
  <c r="BF131" i="9"/>
  <c r="BF134" i="9"/>
  <c r="BF135" i="9"/>
  <c r="BF139" i="9"/>
  <c r="BF140" i="9"/>
  <c r="BF142" i="9"/>
  <c r="BF149" i="9"/>
  <c r="BF150" i="9"/>
  <c r="BF154" i="9"/>
  <c r="BF157" i="9"/>
  <c r="BF158" i="9"/>
  <c r="BF159" i="9"/>
  <c r="BF160" i="9"/>
  <c r="BF167" i="9"/>
  <c r="BF170" i="9"/>
  <c r="BF176" i="9"/>
  <c r="BF183" i="9"/>
  <c r="BF187" i="9"/>
  <c r="BF191" i="9"/>
  <c r="BF194" i="9"/>
  <c r="BF197" i="9"/>
  <c r="BF199" i="9"/>
  <c r="BF200" i="9"/>
  <c r="BF203" i="9"/>
  <c r="BF206" i="9"/>
  <c r="BF207" i="9"/>
  <c r="BF216" i="9"/>
  <c r="BF218" i="9"/>
  <c r="BF228" i="9"/>
  <c r="BF237" i="9"/>
  <c r="BF251" i="9"/>
  <c r="BF252" i="9"/>
  <c r="BF123" i="10"/>
  <c r="BF124" i="10"/>
  <c r="BF130" i="10"/>
  <c r="BF131" i="10"/>
  <c r="BF132" i="10"/>
  <c r="BF134" i="10"/>
  <c r="BF135" i="10"/>
  <c r="BF138" i="10"/>
  <c r="BF141" i="10"/>
  <c r="BF144" i="10"/>
  <c r="BF145" i="10"/>
  <c r="BF146" i="10"/>
  <c r="BF149" i="10"/>
  <c r="BF150" i="10"/>
  <c r="BF155" i="10"/>
  <c r="BF156" i="10"/>
  <c r="BF159" i="10"/>
  <c r="BF160" i="10"/>
  <c r="BF129" i="11"/>
  <c r="BF142" i="11"/>
  <c r="BF143" i="11"/>
  <c r="BF151" i="11"/>
  <c r="BF157" i="11"/>
  <c r="BF158" i="11"/>
  <c r="BF165" i="11"/>
  <c r="BF168" i="11"/>
  <c r="BF169" i="11"/>
  <c r="BF179" i="11"/>
  <c r="BF183" i="11"/>
  <c r="BF186" i="11"/>
  <c r="BF188" i="11"/>
  <c r="BF194" i="11"/>
  <c r="BK125" i="11"/>
  <c r="J125" i="11"/>
  <c r="J98" i="11" s="1"/>
  <c r="BK130" i="11"/>
  <c r="J130" i="11" s="1"/>
  <c r="J100" i="11" s="1"/>
  <c r="BF125" i="12"/>
  <c r="BF129" i="12"/>
  <c r="BF138" i="13"/>
  <c r="BF139" i="13"/>
  <c r="BF142" i="13"/>
  <c r="BF143" i="13"/>
  <c r="BF144" i="13"/>
  <c r="BF149" i="13"/>
  <c r="BK124" i="13"/>
  <c r="BK123" i="13" s="1"/>
  <c r="J123" i="13" s="1"/>
  <c r="J97" i="13" s="1"/>
  <c r="BK127" i="13"/>
  <c r="J127" i="13"/>
  <c r="J100" i="13" s="1"/>
  <c r="F35" i="10"/>
  <c r="BB104" i="1" s="1"/>
  <c r="F35" i="11"/>
  <c r="BB105" i="1" s="1"/>
  <c r="J33" i="13"/>
  <c r="AV107" i="1" s="1"/>
  <c r="J33" i="2"/>
  <c r="AV95" i="1" s="1"/>
  <c r="F36" i="4"/>
  <c r="BC97" i="1" s="1"/>
  <c r="F36" i="6"/>
  <c r="BC99" i="1" s="1"/>
  <c r="F37" i="7"/>
  <c r="BB101" i="1" s="1"/>
  <c r="F33" i="11"/>
  <c r="AZ105" i="1" s="1"/>
  <c r="F35" i="12"/>
  <c r="BB106" i="1" s="1"/>
  <c r="F35" i="13"/>
  <c r="BB107" i="1" s="1"/>
  <c r="F36" i="2"/>
  <c r="BC95" i="1" s="1"/>
  <c r="F35" i="2"/>
  <c r="BB95" i="1" s="1"/>
  <c r="F39" i="7"/>
  <c r="BD101" i="1" s="1"/>
  <c r="F36" i="10"/>
  <c r="BC104" i="1" s="1"/>
  <c r="F37" i="13"/>
  <c r="BD107" i="1" s="1"/>
  <c r="F37" i="2"/>
  <c r="BD95" i="1" s="1"/>
  <c r="F37" i="6"/>
  <c r="BD99" i="1" s="1"/>
  <c r="J35" i="7"/>
  <c r="AV101" i="1" s="1"/>
  <c r="J33" i="5"/>
  <c r="AV98" i="1" s="1"/>
  <c r="J33" i="6"/>
  <c r="AV99" i="1" s="1"/>
  <c r="F35" i="7"/>
  <c r="AZ101" i="1" s="1"/>
  <c r="F38" i="8"/>
  <c r="BC102" i="1" s="1"/>
  <c r="J33" i="9"/>
  <c r="AV103" i="1" s="1"/>
  <c r="F33" i="2"/>
  <c r="AZ95" i="1" s="1"/>
  <c r="F35" i="6"/>
  <c r="BB99" i="1" s="1"/>
  <c r="F35" i="9"/>
  <c r="BB103" i="1" s="1"/>
  <c r="F33" i="13"/>
  <c r="AZ107" i="1" s="1"/>
  <c r="J33" i="3"/>
  <c r="AV96" i="1" s="1"/>
  <c r="J33" i="4"/>
  <c r="AV97" i="1" s="1"/>
  <c r="F35" i="5"/>
  <c r="BB98" i="1" s="1"/>
  <c r="J33" i="12"/>
  <c r="AV106" i="1" s="1"/>
  <c r="F36" i="12"/>
  <c r="BC106" i="1" s="1"/>
  <c r="F36" i="5"/>
  <c r="BC98" i="1" s="1"/>
  <c r="J33" i="10"/>
  <c r="AV104" i="1" s="1"/>
  <c r="J33" i="11"/>
  <c r="AV105" i="1" s="1"/>
  <c r="F36" i="13"/>
  <c r="BC107" i="1" s="1"/>
  <c r="F35" i="3"/>
  <c r="BB96" i="1" s="1"/>
  <c r="F33" i="4"/>
  <c r="AZ97" i="1" s="1"/>
  <c r="F36" i="3"/>
  <c r="BC96" i="1" s="1"/>
  <c r="F33" i="9"/>
  <c r="AZ103" i="1" s="1"/>
  <c r="F37" i="10"/>
  <c r="BD104" i="1" s="1"/>
  <c r="F37" i="11"/>
  <c r="BD105" i="1" s="1"/>
  <c r="F37" i="3"/>
  <c r="BD96" i="1" s="1"/>
  <c r="F35" i="4"/>
  <c r="BB97" i="1" s="1"/>
  <c r="F39" i="8"/>
  <c r="BD102" i="1" s="1"/>
  <c r="F33" i="10"/>
  <c r="AZ104" i="1" s="1"/>
  <c r="AS94" i="1"/>
  <c r="F33" i="5"/>
  <c r="AZ98" i="1"/>
  <c r="F38" i="7"/>
  <c r="BC101" i="1" s="1"/>
  <c r="F35" i="8"/>
  <c r="AZ102" i="1"/>
  <c r="F36" i="9"/>
  <c r="BC103" i="1" s="1"/>
  <c r="F37" i="12"/>
  <c r="BD106" i="1"/>
  <c r="F33" i="3"/>
  <c r="AZ96" i="1" s="1"/>
  <c r="F37" i="5"/>
  <c r="BD98" i="1"/>
  <c r="J35" i="8"/>
  <c r="AV102" i="1" s="1"/>
  <c r="F37" i="9"/>
  <c r="BD103" i="1"/>
  <c r="F33" i="12"/>
  <c r="AZ106" i="1" s="1"/>
  <c r="F37" i="4"/>
  <c r="BD97" i="1"/>
  <c r="F33" i="6"/>
  <c r="AZ99" i="1" s="1"/>
  <c r="F37" i="8"/>
  <c r="BB102" i="1"/>
  <c r="F36" i="11"/>
  <c r="BC105" i="1" s="1"/>
  <c r="P128" i="9" l="1"/>
  <c r="P122" i="9" s="1"/>
  <c r="AU103" i="1" s="1"/>
  <c r="P126" i="6"/>
  <c r="P120" i="10"/>
  <c r="P119" i="10" s="1"/>
  <c r="AU104" i="1" s="1"/>
  <c r="R127" i="7"/>
  <c r="T123" i="11"/>
  <c r="P128" i="7"/>
  <c r="P127" i="7"/>
  <c r="AU101" i="1" s="1"/>
  <c r="P128" i="5"/>
  <c r="T128" i="9"/>
  <c r="T122" i="9"/>
  <c r="T123" i="3"/>
  <c r="T122" i="3" s="1"/>
  <c r="P125" i="8"/>
  <c r="AU102" i="1"/>
  <c r="R228" i="2"/>
  <c r="R212" i="6"/>
  <c r="T126" i="6"/>
  <c r="T125" i="6" s="1"/>
  <c r="P234" i="5"/>
  <c r="P130" i="2"/>
  <c r="R126" i="6"/>
  <c r="R125" i="6" s="1"/>
  <c r="T130" i="2"/>
  <c r="T129" i="2" s="1"/>
  <c r="BK212" i="6"/>
  <c r="J212" i="6" s="1"/>
  <c r="J102" i="6" s="1"/>
  <c r="P125" i="6"/>
  <c r="AU99" i="1" s="1"/>
  <c r="T128" i="7"/>
  <c r="T127" i="7" s="1"/>
  <c r="T124" i="4"/>
  <c r="T123" i="4" s="1"/>
  <c r="R123" i="3"/>
  <c r="R122" i="3" s="1"/>
  <c r="P228" i="2"/>
  <c r="R130" i="2"/>
  <c r="R125" i="8"/>
  <c r="R124" i="4"/>
  <c r="R123" i="4" s="1"/>
  <c r="T128" i="5"/>
  <c r="T127" i="5" s="1"/>
  <c r="P123" i="3"/>
  <c r="P122" i="3" s="1"/>
  <c r="AU96" i="1" s="1"/>
  <c r="R120" i="10"/>
  <c r="R119" i="10" s="1"/>
  <c r="BK234" i="5"/>
  <c r="J234" i="5" s="1"/>
  <c r="J104" i="5" s="1"/>
  <c r="R128" i="5"/>
  <c r="R127" i="5" s="1"/>
  <c r="R128" i="9"/>
  <c r="R122" i="9"/>
  <c r="BK130" i="2"/>
  <c r="J130" i="2" s="1"/>
  <c r="J97" i="2" s="1"/>
  <c r="BK123" i="3"/>
  <c r="BK122" i="3" s="1"/>
  <c r="J122" i="3" s="1"/>
  <c r="J96" i="3" s="1"/>
  <c r="BK124" i="4"/>
  <c r="J124" i="4" s="1"/>
  <c r="J97" i="4" s="1"/>
  <c r="BK128" i="5"/>
  <c r="BK127" i="5" s="1"/>
  <c r="J127" i="5" s="1"/>
  <c r="J96" i="5" s="1"/>
  <c r="J235" i="5"/>
  <c r="J105" i="5" s="1"/>
  <c r="BK128" i="7"/>
  <c r="J128" i="7" s="1"/>
  <c r="J99" i="7" s="1"/>
  <c r="J127" i="8"/>
  <c r="J100" i="8" s="1"/>
  <c r="J138" i="8"/>
  <c r="J102" i="8" s="1"/>
  <c r="BK120" i="10"/>
  <c r="J120" i="10" s="1"/>
  <c r="J97" i="10" s="1"/>
  <c r="J133" i="11"/>
  <c r="J102" i="11" s="1"/>
  <c r="BK120" i="12"/>
  <c r="J120" i="12" s="1"/>
  <c r="J97" i="12" s="1"/>
  <c r="BK228" i="2"/>
  <c r="J228" i="2" s="1"/>
  <c r="J106" i="2" s="1"/>
  <c r="BK126" i="6"/>
  <c r="BK125" i="6" s="1"/>
  <c r="J125" i="6" s="1"/>
  <c r="J30" i="6" s="1"/>
  <c r="AG99" i="1" s="1"/>
  <c r="J213" i="6"/>
  <c r="J103" i="6"/>
  <c r="BK128" i="9"/>
  <c r="J128" i="9" s="1"/>
  <c r="J100" i="9" s="1"/>
  <c r="BK124" i="11"/>
  <c r="BK123" i="11" s="1"/>
  <c r="J123" i="11" s="1"/>
  <c r="J96" i="11" s="1"/>
  <c r="J124" i="13"/>
  <c r="J98" i="13" s="1"/>
  <c r="BK123" i="9"/>
  <c r="J123" i="9" s="1"/>
  <c r="J97" i="9" s="1"/>
  <c r="BK147" i="7"/>
  <c r="J147" i="7" s="1"/>
  <c r="J103" i="7" s="1"/>
  <c r="BK125" i="8"/>
  <c r="J125" i="8" s="1"/>
  <c r="J32" i="8" s="1"/>
  <c r="AG102" i="1" s="1"/>
  <c r="BK126" i="13"/>
  <c r="J126" i="13" s="1"/>
  <c r="J99" i="13" s="1"/>
  <c r="F34" i="2"/>
  <c r="BA95" i="1"/>
  <c r="J34" i="10"/>
  <c r="AW104" i="1" s="1"/>
  <c r="AT104" i="1" s="1"/>
  <c r="J34" i="5"/>
  <c r="AW98" i="1" s="1"/>
  <c r="AT98" i="1" s="1"/>
  <c r="J34" i="4"/>
  <c r="AW97" i="1" s="1"/>
  <c r="AT97" i="1" s="1"/>
  <c r="F34" i="9"/>
  <c r="BA103" i="1" s="1"/>
  <c r="F34" i="10"/>
  <c r="BA104" i="1" s="1"/>
  <c r="F34" i="11"/>
  <c r="BA105" i="1" s="1"/>
  <c r="J34" i="12"/>
  <c r="AW106" i="1"/>
  <c r="AT106" i="1" s="1"/>
  <c r="J34" i="13"/>
  <c r="AW107" i="1"/>
  <c r="AT107" i="1" s="1"/>
  <c r="F36" i="7"/>
  <c r="BA101" i="1" s="1"/>
  <c r="J34" i="9"/>
  <c r="AW103" i="1" s="1"/>
  <c r="AT103" i="1" s="1"/>
  <c r="BD100" i="1"/>
  <c r="F34" i="6"/>
  <c r="BA99" i="1" s="1"/>
  <c r="J34" i="11"/>
  <c r="AW105" i="1" s="1"/>
  <c r="AT105" i="1" s="1"/>
  <c r="J36" i="7"/>
  <c r="AW101" i="1" s="1"/>
  <c r="AT101" i="1" s="1"/>
  <c r="AZ100" i="1"/>
  <c r="AV100" i="1" s="1"/>
  <c r="J34" i="6"/>
  <c r="AW99" i="1" s="1"/>
  <c r="AT99" i="1" s="1"/>
  <c r="F36" i="8"/>
  <c r="BA102" i="1" s="1"/>
  <c r="F34" i="13"/>
  <c r="BA107" i="1" s="1"/>
  <c r="J34" i="3"/>
  <c r="AW96" i="1"/>
  <c r="AT96" i="1" s="1"/>
  <c r="J36" i="8"/>
  <c r="AW102" i="1" s="1"/>
  <c r="AT102" i="1" s="1"/>
  <c r="F34" i="12"/>
  <c r="BA106" i="1" s="1"/>
  <c r="BC100" i="1"/>
  <c r="AY100" i="1" s="1"/>
  <c r="J34" i="2"/>
  <c r="AW95" i="1" s="1"/>
  <c r="AT95" i="1" s="1"/>
  <c r="BB100" i="1"/>
  <c r="AX100" i="1"/>
  <c r="F34" i="3"/>
  <c r="BA96" i="1" s="1"/>
  <c r="F34" i="4"/>
  <c r="BA97" i="1" s="1"/>
  <c r="F34" i="5"/>
  <c r="BA98" i="1" s="1"/>
  <c r="R129" i="2" l="1"/>
  <c r="P129" i="2"/>
  <c r="AU95" i="1"/>
  <c r="P127" i="5"/>
  <c r="AU98" i="1" s="1"/>
  <c r="J39" i="6"/>
  <c r="J41" i="8"/>
  <c r="BK122" i="13"/>
  <c r="J122" i="13" s="1"/>
  <c r="J96" i="13" s="1"/>
  <c r="J96" i="6"/>
  <c r="J126" i="6"/>
  <c r="J97" i="6"/>
  <c r="BK127" i="7"/>
  <c r="J127" i="7" s="1"/>
  <c r="J98" i="7" s="1"/>
  <c r="J98" i="8"/>
  <c r="BK122" i="9"/>
  <c r="J122" i="9" s="1"/>
  <c r="J96" i="9" s="1"/>
  <c r="BK119" i="12"/>
  <c r="J119" i="12" s="1"/>
  <c r="J96" i="12" s="1"/>
  <c r="J128" i="5"/>
  <c r="J97" i="5" s="1"/>
  <c r="BK119" i="10"/>
  <c r="J119" i="10"/>
  <c r="J96" i="10" s="1"/>
  <c r="BK129" i="2"/>
  <c r="J129" i="2" s="1"/>
  <c r="J30" i="2" s="1"/>
  <c r="AG95" i="1" s="1"/>
  <c r="AN95" i="1" s="1"/>
  <c r="J123" i="3"/>
  <c r="J97" i="3"/>
  <c r="BK123" i="4"/>
  <c r="J123" i="4" s="1"/>
  <c r="J96" i="4" s="1"/>
  <c r="J124" i="11"/>
  <c r="J97" i="11" s="1"/>
  <c r="BC94" i="1"/>
  <c r="AY94" i="1" s="1"/>
  <c r="BB94" i="1"/>
  <c r="AX94" i="1" s="1"/>
  <c r="BD94" i="1"/>
  <c r="W33" i="1" s="1"/>
  <c r="AZ94" i="1"/>
  <c r="W29" i="1" s="1"/>
  <c r="AN99" i="1"/>
  <c r="AN102" i="1"/>
  <c r="BA100" i="1"/>
  <c r="AW100" i="1" s="1"/>
  <c r="AT100" i="1" s="1"/>
  <c r="J30" i="5"/>
  <c r="AG98" i="1" s="1"/>
  <c r="AN98" i="1" s="1"/>
  <c r="AU100" i="1"/>
  <c r="J30" i="11"/>
  <c r="AG105" i="1" s="1"/>
  <c r="AN105" i="1" s="1"/>
  <c r="J30" i="3"/>
  <c r="AG96" i="1" s="1"/>
  <c r="AN96" i="1" s="1"/>
  <c r="J96" i="2" l="1"/>
  <c r="J39" i="5"/>
  <c r="J39" i="11"/>
  <c r="J39" i="2"/>
  <c r="J39" i="3"/>
  <c r="BA94" i="1"/>
  <c r="AW94" i="1" s="1"/>
  <c r="AK30" i="1" s="1"/>
  <c r="AU94" i="1"/>
  <c r="W31" i="1"/>
  <c r="J30" i="9"/>
  <c r="AG103" i="1"/>
  <c r="AN103" i="1" s="1"/>
  <c r="J30" i="12"/>
  <c r="AG106" i="1"/>
  <c r="AN106" i="1" s="1"/>
  <c r="J32" i="7"/>
  <c r="AG101" i="1" s="1"/>
  <c r="AN101" i="1" s="1"/>
  <c r="AV94" i="1"/>
  <c r="AK29" i="1" s="1"/>
  <c r="J30" i="10"/>
  <c r="AG104" i="1" s="1"/>
  <c r="AN104" i="1" s="1"/>
  <c r="W32" i="1"/>
  <c r="J30" i="4"/>
  <c r="AG97" i="1" s="1"/>
  <c r="AN97" i="1" s="1"/>
  <c r="J30" i="13"/>
  <c r="AG107" i="1"/>
  <c r="AN107" i="1" s="1"/>
  <c r="J39" i="9" l="1"/>
  <c r="J39" i="4"/>
  <c r="J39" i="10"/>
  <c r="J39" i="13"/>
  <c r="J41" i="7"/>
  <c r="J39" i="12"/>
  <c r="AT94" i="1"/>
  <c r="W30" i="1"/>
  <c r="AG100" i="1"/>
  <c r="AN100" i="1"/>
  <c r="AG94" i="1" l="1"/>
  <c r="AN94" i="1" s="1"/>
  <c r="AK26" i="1" l="1"/>
  <c r="AK35" i="1" s="1"/>
</calcChain>
</file>

<file path=xl/sharedStrings.xml><?xml version="1.0" encoding="utf-8"?>
<sst xmlns="http://schemas.openxmlformats.org/spreadsheetml/2006/main" count="12558" uniqueCount="2188">
  <si>
    <t>Export Komplet</t>
  </si>
  <si>
    <t/>
  </si>
  <si>
    <t>2.0</t>
  </si>
  <si>
    <t>False</t>
  </si>
  <si>
    <t>{6704b78c-1bbb-45a7-8d09-94db8d5997f1}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</si>
  <si>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</si>
  <si>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</si>
  <si>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</si>
  <si>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</si>
  <si>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</si>
  <si>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</si>
  <si>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</si>
  <si>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</si>
  <si>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2960B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</si>
  <si>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</si>
  <si>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</si>
  <si>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PD Žakovce, MK a IS pre IBV 22RD</t>
  </si>
  <si>
    <t>JKSO:</t>
  </si>
  <si>
    <t>KS:</t>
  </si>
  <si>
    <t>Miesto:</t>
  </si>
  <si>
    <t>Žakovce</t>
  </si>
  <si>
    <t>Dátum:</t>
  </si>
  <si>
    <t>Objednávateľ:</t>
  </si>
  <si>
    <t>IČO:</t>
  </si>
  <si>
    <t>Obec Žakovce</t>
  </si>
  <si>
    <t>IČ DPH:</t>
  </si>
  <si>
    <t>Zhotoviteľ:</t>
  </si>
  <si>
    <t>Vyplň údaj</t>
  </si>
  <si>
    <t>Projektant:</t>
  </si>
  <si>
    <t>ISPO spol. s r.o. inž. stavby</t>
  </si>
  <si>
    <t>True</t>
  </si>
  <si>
    <t>Spracovateľ:</t>
  </si>
  <si>
    <t>Macura M.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</si>
  <si>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</si>
  <si>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</si>
  <si>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</si>
  <si>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</si>
  <si>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</si>
  <si>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</si>
  <si>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</si>
  <si>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</si>
  <si>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</si>
  <si>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</si>
  <si>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</si>
  <si>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</si>
  <si>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</si>
  <si>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</si>
  <si>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</si>
  <si>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</si>
  <si>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</si>
  <si>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</si>
  <si>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</si>
  <si>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</si>
  <si>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</si>
  <si>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</si>
  <si>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</si>
  <si>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</si>
  <si>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</si>
  <si>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</si>
  <si>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</si>
  <si>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</si>
  <si>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</si>
  <si>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</si>
  <si>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</si>
  <si>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</si>
  <si>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</si>
  <si>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</si>
  <si>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</si>
  <si>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</si>
  <si>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</si>
  <si>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</si>
  <si>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</si>
  <si>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</si>
  <si>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</si>
  <si>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</si>
  <si>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</si>
  <si>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</si>
  <si>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</si>
  <si>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</si>
  <si>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</si>
  <si>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SO 01 Miestne komunikácie</t>
  </si>
  <si>
    <t>STA</t>
  </si>
  <si>
    <t>1</t>
  </si>
  <si>
    <t>{2bd2d594-6625-43eb-b4da-5d78da8d99f2}</t>
  </si>
  <si>
    <t>02</t>
  </si>
  <si>
    <t>SO 02 Chodníky</t>
  </si>
  <si>
    <t>{20677bcc-99b4-47a6-8d38-c383de7b896c}</t>
  </si>
  <si>
    <t>04</t>
  </si>
  <si>
    <t>SO 04 Kanalizácia splašková</t>
  </si>
  <si>
    <t>{9e805adb-6b74-4075-8c2f-3206e6640463}</t>
  </si>
  <si>
    <t>05</t>
  </si>
  <si>
    <t>SO 05 Kanalizácia dažďová</t>
  </si>
  <si>
    <t>{3bad3953-92be-4d24-948f-8585cf7cea13}</t>
  </si>
  <si>
    <t>06</t>
  </si>
  <si>
    <t>SO 06 Vodovod a verejná časť prípojky</t>
  </si>
  <si>
    <t>{d74fd550-a014-4382-92a4-2220b6716760}</t>
  </si>
  <si>
    <t>07</t>
  </si>
  <si>
    <t>SO 07 Rozvod plynu a verejná časť prípojok, časť STL plynovod</t>
  </si>
  <si>
    <t>{8d9208d7-0de4-4db5-aa98-1a397b3186f0}</t>
  </si>
  <si>
    <t>071</t>
  </si>
  <si>
    <t>časť STL plynovod</t>
  </si>
  <si>
    <t>Časť</t>
  </si>
  <si>
    <t>2</t>
  </si>
  <si>
    <t>{c59e44a4-4549-4f7b-b486-9f6a9e941bb2}</t>
  </si>
  <si>
    <t>072</t>
  </si>
  <si>
    <t>časť STL pripojovacie plynovody</t>
  </si>
  <si>
    <t>{38b2aa80-f7ea-482a-baf0-ddf7f6fe5b35}</t>
  </si>
  <si>
    <t>08</t>
  </si>
  <si>
    <t>SO 08 NN rozvody</t>
  </si>
  <si>
    <t>{8eae5f89-996a-4669-9f76-7b591f667ac1}</t>
  </si>
  <si>
    <t>08.1</t>
  </si>
  <si>
    <t>SO 08.1 Odberné elektrické zariadenia</t>
  </si>
  <si>
    <t>{04b8a5e8-58e5-475c-a9ae-ce78b36bd043}</t>
  </si>
  <si>
    <t>09</t>
  </si>
  <si>
    <t>SO 09 Verejné osvetlenie</t>
  </si>
  <si>
    <t>{d44e3684-b691-47de-bf48-3c4e7e5b21d6}</t>
  </si>
  <si>
    <t>10</t>
  </si>
  <si>
    <t>SO 10 Chráničky pre slaboprúdový rozvod</t>
  </si>
  <si>
    <t>{ddda72f2-a794-479a-b200-40e245875aef}</t>
  </si>
  <si>
    <t>11</t>
  </si>
  <si>
    <t>SO 11 Preložka vedenia Slovak Telekom</t>
  </si>
  <si>
    <t>{22b0257f-a2b6-48d1-8802-ab6c76d5ccfe}</t>
  </si>
  <si>
    <t>KRYCÍ LIST ROZPOČTU</t>
  </si>
  <si>
    <t>Objekt:</t>
  </si>
  <si>
    <t>01 - SO 01 Miestne komunikácie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</si>
  <si>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</si>
  <si>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</si>
  <si>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</si>
  <si>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</si>
  <si>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</si>
  <si>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</si>
  <si>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</si>
  <si>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</si>
  <si>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3 - Zvislé a kompletné konštrukcie</t>
  </si>
  <si>
    <t xml:space="preserve">    4 - Vodorovné konštrukcie</t>
  </si>
  <si>
    <t xml:space="preserve">    5 - Komunikácie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</si>
  <si>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</si>
  <si>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</si>
  <si>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</si>
  <si>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</si>
  <si>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</si>
  <si>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767 - Konštrukcie doplnkové kovové</t>
  </si>
  <si>
    <t>OST - Ostatné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</si>
  <si>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</si>
  <si>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</si>
  <si>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</si>
  <si>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</si>
  <si>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</si>
  <si>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</si>
  <si>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</si>
  <si>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</si>
  <si>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</si>
  <si>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</si>
  <si>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</si>
  <si>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</si>
  <si>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</si>
  <si>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</si>
  <si>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</si>
  <si>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</si>
  <si>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</si>
  <si>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113106612.S</t>
  </si>
  <si>
    <t>Rozoberanie zámkovej dlažby všetkých druhov v ploche nad 20 m2,  -0,26000t</t>
  </si>
  <si>
    <t>m2</t>
  </si>
  <si>
    <t>4</t>
  </si>
  <si>
    <t>1945692197</t>
  </si>
  <si>
    <t>113152441</t>
  </si>
  <si>
    <t>Frézovanie asf. podkladu alebo krytu bez prek., plochy cez 500 do 1000 m2, pruh š. cez 1 m do 2 m, hr. 150 mm  0,381 t</t>
  </si>
  <si>
    <t>999071340</t>
  </si>
  <si>
    <t>3</t>
  </si>
  <si>
    <t>115001106.S</t>
  </si>
  <si>
    <t>Odvedenie vody potrubím pri priemere potrubia DN nad 600</t>
  </si>
  <si>
    <t>m</t>
  </si>
  <si>
    <t>129109871</t>
  </si>
  <si>
    <t>121101113.S</t>
  </si>
  <si>
    <t>Odstránenie ornice s premiestn. na hromady, so zložením na vzdialenosť do 100 m a do 10000 m3</t>
  </si>
  <si>
    <t>m3</t>
  </si>
  <si>
    <t>-124366168</t>
  </si>
  <si>
    <t>5</t>
  </si>
  <si>
    <t>122201103.S</t>
  </si>
  <si>
    <t>Odkopávka a prekopávka nezapažená v hornine 3, nad 1000 do 10000 m3</t>
  </si>
  <si>
    <t>-65074719</t>
  </si>
  <si>
    <t>6</t>
  </si>
  <si>
    <t>122201109.S</t>
  </si>
  <si>
    <t>Odkopávky a prekopávky nezapažené. Príplatok k cenám za lepivosť horniny 3</t>
  </si>
  <si>
    <t>703668057</t>
  </si>
  <si>
    <t>7</t>
  </si>
  <si>
    <t>124203101.S</t>
  </si>
  <si>
    <t>Výkop vodotoku do 3 m horn. 3 do 1000 m3</t>
  </si>
  <si>
    <t>2092735377</t>
  </si>
  <si>
    <t>8</t>
  </si>
  <si>
    <t>124203109.S</t>
  </si>
  <si>
    <t>Vykopávky pre korytá vodotokov. Príplatok za lepivosť horniny 3</t>
  </si>
  <si>
    <t>-1867798624</t>
  </si>
  <si>
    <t>9</t>
  </si>
  <si>
    <t>132201102.S</t>
  </si>
  <si>
    <t>Výkop ryhy do šírky 600 mm v horn.3 nad 100 m3</t>
  </si>
  <si>
    <t>-1868708436</t>
  </si>
  <si>
    <t>132201109.S</t>
  </si>
  <si>
    <t>Príplatok k cene za lepivosť pri hĺbení rýh šírky do 600 mm zapažených i nezapažených s urovnaním dna v hornine 3</t>
  </si>
  <si>
    <t>-1556037286</t>
  </si>
  <si>
    <t>133201101.S</t>
  </si>
  <si>
    <t>Výkop šachty zapaženej, hornina 3 do 100 m3</t>
  </si>
  <si>
    <t>1439739755</t>
  </si>
  <si>
    <t>12</t>
  </si>
  <si>
    <t>133201109.S</t>
  </si>
  <si>
    <t>Príplatok k cenám za lepivosť pri hĺbení šachiet zapažených i nezapažených v hornine 3</t>
  </si>
  <si>
    <t>274854116</t>
  </si>
  <si>
    <t>13</t>
  </si>
  <si>
    <t>162501162.S</t>
  </si>
  <si>
    <t>Vodorovné premiestnenie výkopku po nespevnenej ceste z horniny tr.1-4, nad 1000 do 10000 m3 na vzdialenosť do 3000 m</t>
  </si>
  <si>
    <t>1041370267</t>
  </si>
  <si>
    <t>14</t>
  </si>
  <si>
    <t>162501163.S</t>
  </si>
  <si>
    <t>Vodorovné premiestnenie výkopku po nespevnenej ceste z horniny tr.1-4, nad 1000 do 10000 m3, príplatok k cene za každých ďalšich a začatých 1000 m</t>
  </si>
  <si>
    <t>1178635132</t>
  </si>
  <si>
    <t>15</t>
  </si>
  <si>
    <t>167102102.S</t>
  </si>
  <si>
    <t>Nakladanie neuľahnutého výkopku z hornín tr.1-4 nad 1000 do 10000 m3</t>
  </si>
  <si>
    <t>1840462953</t>
  </si>
  <si>
    <t>16</t>
  </si>
  <si>
    <t>171101121.S</t>
  </si>
  <si>
    <t>Uloženie sypaniny do násypu  nesúdržných kamenistých hornín</t>
  </si>
  <si>
    <t>-814584659</t>
  </si>
  <si>
    <t>17</t>
  </si>
  <si>
    <t>M</t>
  </si>
  <si>
    <t>583410004400.S</t>
  </si>
  <si>
    <t>Štrkodrva frakcia 0-63 mm</t>
  </si>
  <si>
    <t>t</t>
  </si>
  <si>
    <t>150708740</t>
  </si>
  <si>
    <t>18</t>
  </si>
  <si>
    <t>171101131.S</t>
  </si>
  <si>
    <t>Uloženie sypaniny do násypu  nesúdržných a súdržných hornín striedavo ukladaných</t>
  </si>
  <si>
    <t>-1393492640</t>
  </si>
  <si>
    <t>19</t>
  </si>
  <si>
    <t>171201203.S</t>
  </si>
  <si>
    <t>Uloženie sypaniny na skládky nad 1000 do 10000 m3</t>
  </si>
  <si>
    <t>721145702</t>
  </si>
  <si>
    <t>171209002.S</t>
  </si>
  <si>
    <t>Poplatok za skladovanie - zemina a kamenivo (17 05) ostatné</t>
  </si>
  <si>
    <t>-1466318038</t>
  </si>
  <si>
    <t>21</t>
  </si>
  <si>
    <t>174101001.S</t>
  </si>
  <si>
    <t>Zásyp sypaninou so zhutnením jám, šachiet, rýh, zárezov alebo okolo objektov do 100 m3</t>
  </si>
  <si>
    <t>1964544778</t>
  </si>
  <si>
    <t>22</t>
  </si>
  <si>
    <t>175101202.S</t>
  </si>
  <si>
    <t>Obsyp objektov sypaninou z vhodných hornín 1 až 4 s prehodením sypaniny</t>
  </si>
  <si>
    <t>-946956693</t>
  </si>
  <si>
    <t>23</t>
  </si>
  <si>
    <t>583310003800.S</t>
  </si>
  <si>
    <t>Štrkopiesok frakcia 16-32 mm</t>
  </si>
  <si>
    <t>-2109765196</t>
  </si>
  <si>
    <t>24</t>
  </si>
  <si>
    <t>180402111.S</t>
  </si>
  <si>
    <t>Založenie trávnika parkového výsevom v rovine do 1:5</t>
  </si>
  <si>
    <t>1258906492</t>
  </si>
  <si>
    <t>25</t>
  </si>
  <si>
    <t>180402113.S</t>
  </si>
  <si>
    <t>Založenie trávnika parkového výsevom na svahu nad 1:2 do 1:1</t>
  </si>
  <si>
    <t>-815707911</t>
  </si>
  <si>
    <t>26</t>
  </si>
  <si>
    <t>005720001400.S</t>
  </si>
  <si>
    <t>Osivá tráv - semená parkovej zmesi</t>
  </si>
  <si>
    <t>kg</t>
  </si>
  <si>
    <t>1983845970</t>
  </si>
  <si>
    <t>27</t>
  </si>
  <si>
    <t>181101102.S</t>
  </si>
  <si>
    <t>Úprava pláne v zárezoch v hornine 1-4 so zhutnením</t>
  </si>
  <si>
    <t>2034999565</t>
  </si>
  <si>
    <t>28</t>
  </si>
  <si>
    <t>181301311.S</t>
  </si>
  <si>
    <t>Rozprestretie ornice na svahu do sklonu 1:5, plocha nad 500 m2, hr.do 100 mm</t>
  </si>
  <si>
    <t>-795718447</t>
  </si>
  <si>
    <t>29</t>
  </si>
  <si>
    <t>182301131.S</t>
  </si>
  <si>
    <t>Rozprestretie ornice na svahu so sklonom nad 1:5, plocha nad 500 m2, hr.do 100 mm</t>
  </si>
  <si>
    <t>888581967</t>
  </si>
  <si>
    <t>Zakladanie</t>
  </si>
  <si>
    <t>30</t>
  </si>
  <si>
    <t>212572111.S</t>
  </si>
  <si>
    <t>Lôžko pre trativod zo štrkopiesku triedeného</t>
  </si>
  <si>
    <t>477572677</t>
  </si>
  <si>
    <t>31</t>
  </si>
  <si>
    <t>212752127</t>
  </si>
  <si>
    <t>Trativody z flexodrenážnych rúr DN 160</t>
  </si>
  <si>
    <t>-982329535</t>
  </si>
  <si>
    <t>32</t>
  </si>
  <si>
    <t>271571111.S</t>
  </si>
  <si>
    <t>Vankúše zhutnené pod základy zo štrkopiesku</t>
  </si>
  <si>
    <t>-883402005</t>
  </si>
  <si>
    <t>33</t>
  </si>
  <si>
    <t>273354111.S</t>
  </si>
  <si>
    <t>Debnenie základových dosiek mostných konštrukcií - zhotovenie</t>
  </si>
  <si>
    <t>894481734</t>
  </si>
  <si>
    <t>34</t>
  </si>
  <si>
    <t>273354211.S</t>
  </si>
  <si>
    <t>Debnenie základových dosiek mostných konštrukcií  - odstránenie</t>
  </si>
  <si>
    <t>1511027416</t>
  </si>
  <si>
    <t>35</t>
  </si>
  <si>
    <t>274311117.S</t>
  </si>
  <si>
    <t>Základové pásy, prahy, vence mostných konštrukcií z betónu prostého tr. C 25/30</t>
  </si>
  <si>
    <t>-1256508867</t>
  </si>
  <si>
    <t>36</t>
  </si>
  <si>
    <t>274354111.S</t>
  </si>
  <si>
    <t>Debnenie základových pásov mostných konštrukcií - zhotovenie</t>
  </si>
  <si>
    <t>-228365936</t>
  </si>
  <si>
    <t>37</t>
  </si>
  <si>
    <t>274354211.S</t>
  </si>
  <si>
    <t>Debnenie základových pásov mostných konštrukcií - odstránenie</t>
  </si>
  <si>
    <t>-371329810</t>
  </si>
  <si>
    <t>Zvislé a kompletné konštrukcie</t>
  </si>
  <si>
    <t>38</t>
  </si>
  <si>
    <t>317321118.S</t>
  </si>
  <si>
    <t>Mostové rímsy z betónu železového triedy C 30/37</t>
  </si>
  <si>
    <t>1925476513</t>
  </si>
  <si>
    <t>39</t>
  </si>
  <si>
    <t>317353121.S</t>
  </si>
  <si>
    <t>Debnenie mostných ríms všetkých tvarov - zhotovenie</t>
  </si>
  <si>
    <t>-1837814812</t>
  </si>
  <si>
    <t>40</t>
  </si>
  <si>
    <t>317353221.S</t>
  </si>
  <si>
    <t>Debnenie mostových ríms všetkých tvarov - odstránenie</t>
  </si>
  <si>
    <t>1512418435</t>
  </si>
  <si>
    <t>41</t>
  </si>
  <si>
    <t>317361216.S</t>
  </si>
  <si>
    <t>Výstuž mostných ríms z betonárskej ocele B500 (10505)</t>
  </si>
  <si>
    <t>1987427485</t>
  </si>
  <si>
    <t>42</t>
  </si>
  <si>
    <t>334313117.S</t>
  </si>
  <si>
    <t>Mostné opory z betónu prostého tr. C 25/30</t>
  </si>
  <si>
    <t>1411421944</t>
  </si>
  <si>
    <t>43</t>
  </si>
  <si>
    <t>334351112.S</t>
  </si>
  <si>
    <t>Debnenie mostných konštrukcií-opôr výšky do 20 m, zhotovenie</t>
  </si>
  <si>
    <t>-1020731871</t>
  </si>
  <si>
    <t>44</t>
  </si>
  <si>
    <t>334351212.S</t>
  </si>
  <si>
    <t>Debnenie mostných konštrukcií-opôr výšky do 20 m, odstránenie</t>
  </si>
  <si>
    <t>372453644</t>
  </si>
  <si>
    <t>45</t>
  </si>
  <si>
    <t>338171121.S</t>
  </si>
  <si>
    <t>Osadzovanie stĺpika oceľového plotového výšky nad 2 m so zaliatím cementovou maltou do vynechaných otvorov</t>
  </si>
  <si>
    <t>ks</t>
  </si>
  <si>
    <t>-952822691</t>
  </si>
  <si>
    <t>46</t>
  </si>
  <si>
    <t>553510023000</t>
  </si>
  <si>
    <t>Stĺpik, d 48 mm, výška 2,6 m, poplastovaný s PVC čiapkou, pre pletivo v rolkách</t>
  </si>
  <si>
    <t>1479245147</t>
  </si>
  <si>
    <t>47</t>
  </si>
  <si>
    <t>338172111.S</t>
  </si>
  <si>
    <t>Osadzovanie vzpery oceľovej plotovej so zaliatím cementovou maltou do vynechaných otvorov</t>
  </si>
  <si>
    <t>-745320965</t>
  </si>
  <si>
    <t>48</t>
  </si>
  <si>
    <t>553510023200</t>
  </si>
  <si>
    <t>Vzpera, d 38 mm, výška 2 m, výška pletiva 1,6 m, poplastovaná, pre pletivo v rolkách</t>
  </si>
  <si>
    <t>862001967</t>
  </si>
  <si>
    <t>49</t>
  </si>
  <si>
    <t>348171121.S</t>
  </si>
  <si>
    <t>Osadenie mostného oceľového zábradlia trvalého do betónu ríms priamo</t>
  </si>
  <si>
    <t>-572325147</t>
  </si>
  <si>
    <t>50</t>
  </si>
  <si>
    <t>553466000001</t>
  </si>
  <si>
    <t>Zábradlie oceľové mestský typ, vč. povrchovej úpravy</t>
  </si>
  <si>
    <t>-967904624</t>
  </si>
  <si>
    <t>51</t>
  </si>
  <si>
    <t>389121111.S</t>
  </si>
  <si>
    <t>Osadenie dielcov rámovej konštrukcie priepustov a podchodov hmotnosti do 5 t</t>
  </si>
  <si>
    <t>-1180107896</t>
  </si>
  <si>
    <t>52</t>
  </si>
  <si>
    <t>593830000201.S</t>
  </si>
  <si>
    <t>Mostný prefabrikát ramovy priepust IZM 58/10, lxšxv 1000x2400x2100 mm</t>
  </si>
  <si>
    <t>-1180842196</t>
  </si>
  <si>
    <t>Vodorovné konštrukcie</t>
  </si>
  <si>
    <t>53</t>
  </si>
  <si>
    <t>451311721.S</t>
  </si>
  <si>
    <t>Podklad pod dlažbu z prostého betónu vodostavebného C 25/30 vo vrstve hr. nad 100 do 150 mm</t>
  </si>
  <si>
    <t>-1469904120</t>
  </si>
  <si>
    <t>54</t>
  </si>
  <si>
    <t>451571222.S</t>
  </si>
  <si>
    <t>Podklad pre dlažbu zo štrkopiesku, hr. nad 100 do 150 mm</t>
  </si>
  <si>
    <t>1880853878</t>
  </si>
  <si>
    <t>55</t>
  </si>
  <si>
    <t>451577121.S</t>
  </si>
  <si>
    <t>Podkladová a výplňová vrstva z kameniva drveného hr. do 200 mm</t>
  </si>
  <si>
    <t>860961290</t>
  </si>
  <si>
    <t>56</t>
  </si>
  <si>
    <t>452311141</t>
  </si>
  <si>
    <t>Dosky, bloky, sedlá z betónu v otvorenom výkope tr. C 16/20</t>
  </si>
  <si>
    <t>1804398786</t>
  </si>
  <si>
    <t>57</t>
  </si>
  <si>
    <t>452311151</t>
  </si>
  <si>
    <t>Dosky, bloky, sedlá z betónu v otvorenom výkope tr. C 25/30</t>
  </si>
  <si>
    <t>-514600375</t>
  </si>
  <si>
    <t>58</t>
  </si>
  <si>
    <t>452318510.S</t>
  </si>
  <si>
    <t>Zaisťovací prah z betónu prostého vodostavebného melioračných kanálov s pätkami alebo bez pätiek</t>
  </si>
  <si>
    <t>1924785965</t>
  </si>
  <si>
    <t>59</t>
  </si>
  <si>
    <t>457451112.S</t>
  </si>
  <si>
    <t>Ochranná betónová vrstva na izoláciu presýpaných objektov hr. 60 mm z prostého betónu tr. C 16/20</t>
  </si>
  <si>
    <t>1251608119</t>
  </si>
  <si>
    <t>60</t>
  </si>
  <si>
    <t>465513127.S</t>
  </si>
  <si>
    <t>Dlažba z lomového kameňa, na cementovú maltu s vyškárovaním cementovou maltou, hr. kameňa 200 mm</t>
  </si>
  <si>
    <t>-71609397</t>
  </si>
  <si>
    <t>Komunikácie</t>
  </si>
  <si>
    <t>61</t>
  </si>
  <si>
    <t>564871111.S</t>
  </si>
  <si>
    <t>Podklad zo štrkodrviny s rozprestretím a zhutnením, po zhutnení hr. 250 mm</t>
  </si>
  <si>
    <t>543093713</t>
  </si>
  <si>
    <t>62</t>
  </si>
  <si>
    <t>567123114.S</t>
  </si>
  <si>
    <t>Podklad z kameniva stmeleného cementom, s rozprestrenm a zhutnením CBGM C 5/6, po zhutnení hr. 150 mm</t>
  </si>
  <si>
    <t>-2037744028</t>
  </si>
  <si>
    <t>63</t>
  </si>
  <si>
    <t>573131100.S</t>
  </si>
  <si>
    <t>Postrek asfaltový infiltračný s posypom kamenivom z cestnej emulzie v množstve 0,70 kg/m2</t>
  </si>
  <si>
    <t>-922405296</t>
  </si>
  <si>
    <t>64</t>
  </si>
  <si>
    <t>573231107.S</t>
  </si>
  <si>
    <t>Postrek asfaltový spojovací bez posypu kamenivom z cestnej emulzie v množstve 0,50 kg/m2</t>
  </si>
  <si>
    <t>-1206442225</t>
  </si>
  <si>
    <t>65</t>
  </si>
  <si>
    <t>577144241.S</t>
  </si>
  <si>
    <t>Asfaltový betón vrstva obrusná AC 11 O v pruhu š. nad 3 m z nemodifik. asfaltu tr. II, po zhutnení hr. 50 mm</t>
  </si>
  <si>
    <t>1643991492</t>
  </si>
  <si>
    <t>66</t>
  </si>
  <si>
    <t>577164341.S</t>
  </si>
  <si>
    <t>Asfaltový betón vrstva obrusná alebo ložná AC 16 v pruhu š. nad 3 m z nemodifik. asfaltu tr. II, po zhutnení hr. 70 mm</t>
  </si>
  <si>
    <t>-1005345801</t>
  </si>
  <si>
    <t>Úpravy povrchov, podlahy, osadenie</t>
  </si>
  <si>
    <t>67</t>
  </si>
  <si>
    <t>622661211.S</t>
  </si>
  <si>
    <t>Náter betónu mosta epoxidový disperzný 1x impregnačný OS-A</t>
  </si>
  <si>
    <t>-473186387</t>
  </si>
  <si>
    <t>Ostatné konštrukcie a práce-búranie</t>
  </si>
  <si>
    <t>68</t>
  </si>
  <si>
    <t>914001101</t>
  </si>
  <si>
    <t xml:space="preserve">Dočasné dopravné značenie-montáž, prenájom, demontáž </t>
  </si>
  <si>
    <t>kpl</t>
  </si>
  <si>
    <t>-1542748319</t>
  </si>
  <si>
    <t>69</t>
  </si>
  <si>
    <t>914001111.S</t>
  </si>
  <si>
    <t>Osadenie a montáž cestnej zvislej dopravnej značky na stĺpik, stĺp, konzolu alebo objekt</t>
  </si>
  <si>
    <t>-1650507835</t>
  </si>
  <si>
    <t>70</t>
  </si>
  <si>
    <t>914001211.S</t>
  </si>
  <si>
    <t>Montáž cestnej zvislej dopravnej značky základnej veľkosti do 1 m2 objímkami na stĺpiky alebo konzoly</t>
  </si>
  <si>
    <t>-1413723646</t>
  </si>
  <si>
    <t>71</t>
  </si>
  <si>
    <t>404410037300</t>
  </si>
  <si>
    <t>201-Značka upravujúca prednosť P1 (Daj prednosť v jazde!), rozmer 900 mm, fólia RA2, pozinkovaná</t>
  </si>
  <si>
    <t>1090966586</t>
  </si>
  <si>
    <t>72</t>
  </si>
  <si>
    <t>404410122800</t>
  </si>
  <si>
    <t>329 - Informatívna prevádzková značka IP5 (Návesť pred slepou cestou), rozmer 500x500 mm, fólia RA2, pozinkovaná</t>
  </si>
  <si>
    <t>195925780</t>
  </si>
  <si>
    <t>73</t>
  </si>
  <si>
    <t>404410039100</t>
  </si>
  <si>
    <t>302 - Značka upravujúca prednosť P8 (Hlavná cesta), rozmer 500x500 mm, fólia RA2, pozinkovaná</t>
  </si>
  <si>
    <t>-1083880945</t>
  </si>
  <si>
    <t>74</t>
  </si>
  <si>
    <t>404410040200</t>
  </si>
  <si>
    <t>510 - Značka upravujúca prednosť P13 (Tvar križovatky), rozmer 500x500 mm, fólia RA2, pozinkovaná</t>
  </si>
  <si>
    <t>-1593389804</t>
  </si>
  <si>
    <t>75</t>
  </si>
  <si>
    <t>404410094800</t>
  </si>
  <si>
    <t>212 - Príkazová značka C6b (Prikázaný smer jazdy obchádzania vľavo), rozmer 700 mm, fólia RA2, pozinkovaná</t>
  </si>
  <si>
    <t>-1875407464</t>
  </si>
  <si>
    <t>76</t>
  </si>
  <si>
    <t>404440000100</t>
  </si>
  <si>
    <t>Úchyt na stĺpik, d 60 mm, križový, Zn</t>
  </si>
  <si>
    <t>-1547741248</t>
  </si>
  <si>
    <t>77</t>
  </si>
  <si>
    <t>404490008401</t>
  </si>
  <si>
    <t>Stĺpik Zn, d 60 mm, pre dopravné značky, dĺ.3,5m</t>
  </si>
  <si>
    <t>-1202429936</t>
  </si>
  <si>
    <t>78</t>
  </si>
  <si>
    <t>404490008402</t>
  </si>
  <si>
    <t>Stĺpik Zn, d 60 mm/1,5 m, pre dopravné značky</t>
  </si>
  <si>
    <t>1002121423</t>
  </si>
  <si>
    <t>79</t>
  </si>
  <si>
    <t>404490008600</t>
  </si>
  <si>
    <t>Krytka stĺpika, d 60 mm, plastová</t>
  </si>
  <si>
    <t>-857594322</t>
  </si>
  <si>
    <t>80</t>
  </si>
  <si>
    <t>916362112.S</t>
  </si>
  <si>
    <t>Osadenie cestného obrubníka betónového stojatého do lôžka z betónu prostého tr. C 16/20 s bočnou oporou</t>
  </si>
  <si>
    <t>759013688</t>
  </si>
  <si>
    <t>81</t>
  </si>
  <si>
    <t>592170002200.S</t>
  </si>
  <si>
    <t>Obrubník cestný, lxšxv 1000x150x260 mm</t>
  </si>
  <si>
    <t>-766337101</t>
  </si>
  <si>
    <t>82</t>
  </si>
  <si>
    <t>592170002400.S</t>
  </si>
  <si>
    <t>Obrubník cestný nábehový, lxšxv 1000x200x150(100) mm</t>
  </si>
  <si>
    <t>-459271806</t>
  </si>
  <si>
    <t>83</t>
  </si>
  <si>
    <t>931994154.S</t>
  </si>
  <si>
    <t>Tesnenie škáry betónovej konštrukcia škárovým profilom prierezu 40/40 mm</t>
  </si>
  <si>
    <t>-814761398</t>
  </si>
  <si>
    <t>84</t>
  </si>
  <si>
    <t>966006132.S</t>
  </si>
  <si>
    <t>Odstránenie značky, pre staničenie a ohraničenie so stĺpikmi s bet. pätkami,  -0,08200t</t>
  </si>
  <si>
    <t>1125401550</t>
  </si>
  <si>
    <t>85</t>
  </si>
  <si>
    <t>966067112.S</t>
  </si>
  <si>
    <t>Rozobratie plotov výšky do 250 cm, z drôteného pletiva alebo z plechu,  -0,01000t</t>
  </si>
  <si>
    <t>1087962892</t>
  </si>
  <si>
    <t>86</t>
  </si>
  <si>
    <t>979082213.S</t>
  </si>
  <si>
    <t>Vodorovná doprava sutiny so zložením a hrubým urovnaním na vzdialenosť do 1 km</t>
  </si>
  <si>
    <t>1992535798</t>
  </si>
  <si>
    <t>87</t>
  </si>
  <si>
    <t>979082219.S</t>
  </si>
  <si>
    <t>Príplatok k cene za každý ďalší aj začatý 1 km nad 1 km pre vodorovnú dopravu sutiny</t>
  </si>
  <si>
    <t>114160110</t>
  </si>
  <si>
    <t>88</t>
  </si>
  <si>
    <t>979089012.S</t>
  </si>
  <si>
    <t>Poplatok za skladovanie - betón, tehly, dlaždice (17 01) ostatné</t>
  </si>
  <si>
    <t>-769001865</t>
  </si>
  <si>
    <t>99</t>
  </si>
  <si>
    <t>Presun hmôt HSV</t>
  </si>
  <si>
    <t>89</t>
  </si>
  <si>
    <t>998225111.S</t>
  </si>
  <si>
    <t>Presun hmôt pre pozemnú komunikáciu a letisko s krytom asfaltovým akejkoľvek dĺžky objektu</t>
  </si>
  <si>
    <t>-1888614613</t>
  </si>
  <si>
    <t>PSV</t>
  </si>
  <si>
    <t>Práce a dodávky PSV</t>
  </si>
  <si>
    <t>711</t>
  </si>
  <si>
    <t>Izolácie proti vode a vlhkosti</t>
  </si>
  <si>
    <t>90</t>
  </si>
  <si>
    <t>711511201.S</t>
  </si>
  <si>
    <t>Zhotovenie  izolácie potrubí, stôk a šachiet za studena asfaltovým lakom penetračným</t>
  </si>
  <si>
    <t>332220316</t>
  </si>
  <si>
    <t>91</t>
  </si>
  <si>
    <t>246170000900.S</t>
  </si>
  <si>
    <t>Lak asfaltový penetračný</t>
  </si>
  <si>
    <t>-568749306</t>
  </si>
  <si>
    <t>92</t>
  </si>
  <si>
    <t>711521141.S</t>
  </si>
  <si>
    <t>Zhotovenie  izolácie potrubí, stôk a šachiet za tepla asfaltovým náterom</t>
  </si>
  <si>
    <t>-598563171</t>
  </si>
  <si>
    <t>93</t>
  </si>
  <si>
    <t>111610000700.S</t>
  </si>
  <si>
    <t>Asfalt izolačný v bubnoch</t>
  </si>
  <si>
    <t>1108313846</t>
  </si>
  <si>
    <t>94</t>
  </si>
  <si>
    <t>711531210.S</t>
  </si>
  <si>
    <t>Zhotovenie  izolácie potrubí, stôk a šachiet na sucho položením AIP</t>
  </si>
  <si>
    <t>495741516</t>
  </si>
  <si>
    <t>95</t>
  </si>
  <si>
    <t>628310001100</t>
  </si>
  <si>
    <t>Pás asfaltový HYDROBIT V 60 S pre spodné vrstvy hydroizolačných systémov</t>
  </si>
  <si>
    <t>1690945199</t>
  </si>
  <si>
    <t>767</t>
  </si>
  <si>
    <t>Konštrukcie doplnkové kovové</t>
  </si>
  <si>
    <t>96</t>
  </si>
  <si>
    <t>767911120.S</t>
  </si>
  <si>
    <t>Montáž oplotenia strojového pletiva, s výškou do 1,6 m</t>
  </si>
  <si>
    <t>705700528</t>
  </si>
  <si>
    <t>97</t>
  </si>
  <si>
    <t>313290003600</t>
  </si>
  <si>
    <t>Pletivo poplastované na pozinkovanej oceli pletené, oko 50 mm, drôt d 2,4 mm, vxl 1,6x25 m</t>
  </si>
  <si>
    <t>-723142691</t>
  </si>
  <si>
    <t>98</t>
  </si>
  <si>
    <t>156150000100.S</t>
  </si>
  <si>
    <t>Drôt napínací poplastovaný D 2,2/50 m</t>
  </si>
  <si>
    <t>1378540919</t>
  </si>
  <si>
    <t>553510009300</t>
  </si>
  <si>
    <t>Napinák PVC (biely, zelený) č.3 pre napínanie pletiva s napínacím drôtom</t>
  </si>
  <si>
    <t>765642415</t>
  </si>
  <si>
    <t>100</t>
  </si>
  <si>
    <t>156150001900</t>
  </si>
  <si>
    <t>Drôt viazací PVC (biely,zelený) 1,5/50 m</t>
  </si>
  <si>
    <t>551322778</t>
  </si>
  <si>
    <t>101</t>
  </si>
  <si>
    <t>998767101.S</t>
  </si>
  <si>
    <t>Presun hmôt pre kovové stavebné doplnkové konštrukcie v objektoch výšky do 6 m</t>
  </si>
  <si>
    <t>-577900848</t>
  </si>
  <si>
    <t>OST</t>
  </si>
  <si>
    <t>Ostatné</t>
  </si>
  <si>
    <t>102</t>
  </si>
  <si>
    <t>HZS000r01</t>
  </si>
  <si>
    <t>Projekt skutočného vyhotovenia stavby v tlačenej a elektronickej forme</t>
  </si>
  <si>
    <t>kpl.</t>
  </si>
  <si>
    <t>512</t>
  </si>
  <si>
    <t>1700646610</t>
  </si>
  <si>
    <t>02 - SO 02 Chodníky</t>
  </si>
  <si>
    <t>121101112.S</t>
  </si>
  <si>
    <t>Odstránenie ornice s premiestn. na hromady, so zložením na vzdialenosť do 100 m a do 1000 m3</t>
  </si>
  <si>
    <t>-1804346260</t>
  </si>
  <si>
    <t>122201101.S</t>
  </si>
  <si>
    <t>Odkopávka a prekopávka nezapažená v hornine 3, do 100 m3</t>
  </si>
  <si>
    <t>353199367</t>
  </si>
  <si>
    <t>-389993713</t>
  </si>
  <si>
    <t>162501132.S</t>
  </si>
  <si>
    <t>Vodorovné premiestnenie výkopku po nespevnenej ceste z horniny tr.1-4, nad 100 do 1000 m3 na vzdialenosť do 3000 m</t>
  </si>
  <si>
    <t>1623119844</t>
  </si>
  <si>
    <t>162501133.S</t>
  </si>
  <si>
    <t>Vodorovné premiestnenie výkopku po nespevnenej ceste z horniny tr.1-4, nad 100 do 1000 m3, príplatok k cene za každých ďalšich a začatých 1000 m</t>
  </si>
  <si>
    <t>-1428733510</t>
  </si>
  <si>
    <t>167101102.S</t>
  </si>
  <si>
    <t>Nakladanie neuľahnutého výkopku z hornín tr.1-4 nad 100 do 1000 m3</t>
  </si>
  <si>
    <t>-1441073069</t>
  </si>
  <si>
    <t>-1462630181</t>
  </si>
  <si>
    <t>171201202.S</t>
  </si>
  <si>
    <t>Uloženie sypaniny na skládky nad 100 do 1000 m3</t>
  </si>
  <si>
    <t>-1358856451</t>
  </si>
  <si>
    <t>84215712</t>
  </si>
  <si>
    <t>2059064732</t>
  </si>
  <si>
    <t>-1462553198</t>
  </si>
  <si>
    <t>-1614834368</t>
  </si>
  <si>
    <t>181301301.S</t>
  </si>
  <si>
    <t>Rozprestretie ornice na svahu do sklonu 1:5, plocha do 500 m2, hr. do 100 mm</t>
  </si>
  <si>
    <t>-2048924295</t>
  </si>
  <si>
    <t>182301121.S</t>
  </si>
  <si>
    <t>Rozprestretie ornice na svahu so sklonom nad 1:5, plocha do 500 m2, hr.do 100 mm</t>
  </si>
  <si>
    <t>1508458778</t>
  </si>
  <si>
    <t>564851111.S</t>
  </si>
  <si>
    <t>Podklad zo štrkodrviny fr. 0-32mm s rozprestretím a zhutnením, po zhutnení hr. 150 mm</t>
  </si>
  <si>
    <t>-90426901</t>
  </si>
  <si>
    <t>564871116</t>
  </si>
  <si>
    <t>Podklad zo štrkodrviny fr. 0-32mm s rozprestretím a zhutnením, po zhutnení hr. 300 mm</t>
  </si>
  <si>
    <t>-365458021</t>
  </si>
  <si>
    <t>596911144.S</t>
  </si>
  <si>
    <t>Kladenie betónovej zámkovej dlažby komunikácií pre peších hr. 60 mm pre peších nad 300 m2 so zriadením lôžka z kameniva hr. 30 mm</t>
  </si>
  <si>
    <t>-1084202193</t>
  </si>
  <si>
    <t>592460009600</t>
  </si>
  <si>
    <t>Dlažba betónová zámková, hr.60 mm</t>
  </si>
  <si>
    <t>-1135668595</t>
  </si>
  <si>
    <t>596911163.S</t>
  </si>
  <si>
    <t>Kladenie betónovej zámkovej dlažby komunikácií pre peších hr. 80 mm pre peších nad 100 do 300 m2 so zriadením lôžka z kameniva hr. 30 mm</t>
  </si>
  <si>
    <t>1237547092</t>
  </si>
  <si>
    <t>592460011700</t>
  </si>
  <si>
    <t>Dlažba betónová zámková, hr.80 mm</t>
  </si>
  <si>
    <t>1036998368</t>
  </si>
  <si>
    <t>596911391.S</t>
  </si>
  <si>
    <t>Dopiľovanie betónovej zámkovej dlažby hr. do 60 mm</t>
  </si>
  <si>
    <t>-552418624</t>
  </si>
  <si>
    <t>596911392.S</t>
  </si>
  <si>
    <t>Dopiľovanie betónovej zámkovej dlažby hr. nad 60 mm</t>
  </si>
  <si>
    <t>730574724</t>
  </si>
  <si>
    <t>-956915380</t>
  </si>
  <si>
    <t>-790614373</t>
  </si>
  <si>
    <t>592170000700</t>
  </si>
  <si>
    <t>Obrubník prechodový ľavý, lxšxv 1000x200(150)x150(260) mm</t>
  </si>
  <si>
    <t>251290719</t>
  </si>
  <si>
    <t>592170000800</t>
  </si>
  <si>
    <t>Obrubník prechodový pravý, lxšxv 1000x200(150)x150(260) mm</t>
  </si>
  <si>
    <t>-478692821</t>
  </si>
  <si>
    <t>916561112.S</t>
  </si>
  <si>
    <t>Osadenie záhonového alebo parkového obrubníka betón., do lôžka z bet. pros. tr. C 16/20 s bočnou oporou</t>
  </si>
  <si>
    <t>-1875633689</t>
  </si>
  <si>
    <t>592170002900</t>
  </si>
  <si>
    <t>Obrubník parkový, lxšxv 1000x50x200 mm</t>
  </si>
  <si>
    <t>-1262199347</t>
  </si>
  <si>
    <t>998223011.S</t>
  </si>
  <si>
    <t>Presun hmôt pre pozemné komunikácie s krytom dláždeným (822 2.3, 822 5.3) akejkoľvek dĺžky objektu</t>
  </si>
  <si>
    <t>1725558861</t>
  </si>
  <si>
    <t>-1387059066</t>
  </si>
  <si>
    <t>04 - SO 04 Kanalizácia splašková</t>
  </si>
  <si>
    <t xml:space="preserve">    8 - Rúrové vedenie</t>
  </si>
  <si>
    <t>115101201.S</t>
  </si>
  <si>
    <t>Čerpanie vody na dopravnú výšku do 10 m s priemerným prítokom litrov za minútu nad 100 do 500 l</t>
  </si>
  <si>
    <t>hod</t>
  </si>
  <si>
    <t>-2058278848</t>
  </si>
  <si>
    <t>115101301.S</t>
  </si>
  <si>
    <t>Pohotovosť záložnej čerpacej súpravy pre výšku do 10 m, s prítokom litrov za minútu nad 100 do 500 l</t>
  </si>
  <si>
    <t>deň</t>
  </si>
  <si>
    <t>1623253658</t>
  </si>
  <si>
    <t>119001801.S</t>
  </si>
  <si>
    <t>Ochranné zábradlie okolo výkopu, drevené výšky 1,10 m dvojtyčové</t>
  </si>
  <si>
    <t>-733317424</t>
  </si>
  <si>
    <t>132201101.S</t>
  </si>
  <si>
    <t>Výkop ryhy do šírky 600 mm v horn.3 do 100 m3</t>
  </si>
  <si>
    <t>67884352</t>
  </si>
  <si>
    <t>132301109.S</t>
  </si>
  <si>
    <t>Príplatok za lepivosť pri hĺbení rýh šírky do 600 mm zapažených i nezapažených s urovnaním dna v hornine 4</t>
  </si>
  <si>
    <t>-1326714452</t>
  </si>
  <si>
    <t>132201203.S</t>
  </si>
  <si>
    <t>Výkop ryhy šírky 600-2000mm horn.3 nad 1000 do 10000m3</t>
  </si>
  <si>
    <t>-599200724</t>
  </si>
  <si>
    <t>132201209.S</t>
  </si>
  <si>
    <t>Príplatok k cenám za lepivosť pri hĺbení rýh š. nad 600 do 2 000 mm zapaž. i nezapažených, s urovnaním dna v hornine 3</t>
  </si>
  <si>
    <t>-1375231793</t>
  </si>
  <si>
    <t>151101102.S</t>
  </si>
  <si>
    <t>Paženie a rozopretie stien rýh pre podzemné vedenie, príložné do 4 m</t>
  </si>
  <si>
    <t>880920136</t>
  </si>
  <si>
    <t>151101112.S</t>
  </si>
  <si>
    <t>Odstránenie paženia rýh pre podzemné vedenie, príložné hĺbky do 4 m</t>
  </si>
  <si>
    <t>-354914281</t>
  </si>
  <si>
    <t>-166738496</t>
  </si>
  <si>
    <t>-1146719689</t>
  </si>
  <si>
    <t>-200825475</t>
  </si>
  <si>
    <t>-1552810984</t>
  </si>
  <si>
    <t>174101003.S</t>
  </si>
  <si>
    <t>Zásyp sypaninou so zhutnením jám, šachiet, rýh, zárezov alebo okolo objektov nad 1000 do 10000 m3</t>
  </si>
  <si>
    <t>-1063978759</t>
  </si>
  <si>
    <t>175101102.S</t>
  </si>
  <si>
    <t>Obsyp potrubia sypaninou z vhodných hornín 1 až 4 s prehodením sypaniny</t>
  </si>
  <si>
    <t>1335995197</t>
  </si>
  <si>
    <t>583310000300.S</t>
  </si>
  <si>
    <t>Kamenivo ťažené drobné frakcia 0-2 mm</t>
  </si>
  <si>
    <t>-932075663</t>
  </si>
  <si>
    <t>694503840</t>
  </si>
  <si>
    <t>212752125</t>
  </si>
  <si>
    <t>Trativody z flexodrenážnych rúr DN 100</t>
  </si>
  <si>
    <t>-516196051</t>
  </si>
  <si>
    <t>451572111</t>
  </si>
  <si>
    <t>Lôžko pod potrubie, stoky a drobné objekty, v otvorenom výkope z kameniva drobného ťaženého 0-4 mm</t>
  </si>
  <si>
    <t>1509385485</t>
  </si>
  <si>
    <t>452112111</t>
  </si>
  <si>
    <t>Osadenie prstenca alebo rámu pod poklopy a mreže, výšky do 100 mm</t>
  </si>
  <si>
    <t>1272697095</t>
  </si>
  <si>
    <t>5922470210</t>
  </si>
  <si>
    <t>Vyrovnávací prstenec TBW 625/80</t>
  </si>
  <si>
    <t>-1932545100</t>
  </si>
  <si>
    <t>5922470220</t>
  </si>
  <si>
    <t xml:space="preserve">Vyrovnávací prstenec TBW 625/100   </t>
  </si>
  <si>
    <t>2020010051</t>
  </si>
  <si>
    <t>452386151</t>
  </si>
  <si>
    <t>Vyrovnávací prstenec z prostého betónu tr.C 12/15 pod poklopy a mreže, výška do 100 mm</t>
  </si>
  <si>
    <t>1893746245</t>
  </si>
  <si>
    <t>Rúrové vedenie</t>
  </si>
  <si>
    <t>817314111</t>
  </si>
  <si>
    <t>Montáž betónových útesov s hrdlom na betónovom a železobetónovom potrubí DN 150</t>
  </si>
  <si>
    <t>-1558413152</t>
  </si>
  <si>
    <t>817374111</t>
  </si>
  <si>
    <t>Montáž betónových útesov s hrdlom na betónovom a železobetónovom potrubí DN 300</t>
  </si>
  <si>
    <t>54637057</t>
  </si>
  <si>
    <t>871326026</t>
  </si>
  <si>
    <t>Montáž kanalizačného PVC-U potrubia hladkého plnostenného DN 160</t>
  </si>
  <si>
    <t>1343060236</t>
  </si>
  <si>
    <t>286110002700</t>
  </si>
  <si>
    <t>Rúra kanalizačná PVC-U gravitačná, hladká SN8 - KG, SW - plnostenná, DN 160, dĺ. 6 m</t>
  </si>
  <si>
    <t>-2109650589</t>
  </si>
  <si>
    <t>871376032</t>
  </si>
  <si>
    <t>Montáž kanalizačného PVC-U potrubia hladkého plnostenného DN 300</t>
  </si>
  <si>
    <t>816739581</t>
  </si>
  <si>
    <t>286110003800</t>
  </si>
  <si>
    <t>Rúra kanalizačná PVC-U gravitačná, hladká SN8 - KG, SW - plnostenná, DN 315, dĺ. 6 m</t>
  </si>
  <si>
    <t>-1621510901</t>
  </si>
  <si>
    <t>877326004</t>
  </si>
  <si>
    <t>Montáž kanalizačného PVC-U kolena DN 150</t>
  </si>
  <si>
    <t>-1319480901</t>
  </si>
  <si>
    <t>286510004400</t>
  </si>
  <si>
    <t>Koleno PVC-U, DN 160x45° hladká pre gravitačnú kanalizáciu KG potrubia</t>
  </si>
  <si>
    <t>-49508327</t>
  </si>
  <si>
    <t>877326028</t>
  </si>
  <si>
    <t>Montáž kanalizačnej PVC odbočky DN 150</t>
  </si>
  <si>
    <t>1618117734</t>
  </si>
  <si>
    <t>286510014800</t>
  </si>
  <si>
    <t>Odbočka 45° PVC-U, DN 315/160 hladká pre gravitačnú kanalizáciu KG potrubia</t>
  </si>
  <si>
    <t>1816787326</t>
  </si>
  <si>
    <t>877326076</t>
  </si>
  <si>
    <t>Montáž kanalizačnej PVC-U zátky DN 150</t>
  </si>
  <si>
    <t>1960718408</t>
  </si>
  <si>
    <t>286510011100</t>
  </si>
  <si>
    <t>Zátka vnútorná PVC-U, DN 160 hladká pre gravitačnú kanalizáciu  KG potrubia</t>
  </si>
  <si>
    <t>448271501</t>
  </si>
  <si>
    <t>877376082</t>
  </si>
  <si>
    <t>Montáž kanalizačnej PVC-U zátky DN 300</t>
  </si>
  <si>
    <t>-1903888856</t>
  </si>
  <si>
    <t>286510012200</t>
  </si>
  <si>
    <t>Zátka vonkajšia PVC-U, DN 315 hladká pre gravitačnú kanalizáciu KG potrubia</t>
  </si>
  <si>
    <t>-1120234823</t>
  </si>
  <si>
    <t>877376106</t>
  </si>
  <si>
    <t>Montáž kanalizačnej PVC-U presuvky DN 300</t>
  </si>
  <si>
    <t>1630771643</t>
  </si>
  <si>
    <t>286510010000</t>
  </si>
  <si>
    <t>Presuvka PVC-U, DN 315 hladká pre gravitačnú kanalizáciu KG potrubia</t>
  </si>
  <si>
    <t>-1817576192</t>
  </si>
  <si>
    <t>892311000</t>
  </si>
  <si>
    <t>Skúška tesnosti kanalizácie D 150</t>
  </si>
  <si>
    <t>1649924094</t>
  </si>
  <si>
    <t>892371000</t>
  </si>
  <si>
    <t>Skúška tesnosti kanalizácie D 300</t>
  </si>
  <si>
    <t>-476321469</t>
  </si>
  <si>
    <t>894204161</t>
  </si>
  <si>
    <t>Žľaby šachiet armatúrnych z prostého betónu tr.C 25/30 prierezu s polomerom do 500 mm</t>
  </si>
  <si>
    <t>-1096361706</t>
  </si>
  <si>
    <t>894211121</t>
  </si>
  <si>
    <t>Šachta kanalizačná s obložením dna betónom tr. C 25/30 na potrubie DN 250-300 mm</t>
  </si>
  <si>
    <t>1064464787</t>
  </si>
  <si>
    <t>894401111</t>
  </si>
  <si>
    <t>Osadenie betónového dielca pre šachty, rovná alebo prechodová skruž TBS</t>
  </si>
  <si>
    <t>-401654157</t>
  </si>
  <si>
    <t>592240002600</t>
  </si>
  <si>
    <t>Skruž výšky 1000 mm TBS 100/100/10 pre kanalizačnú šachtu DN 1000, hr. steny 100 mm, rozmer 1000x1000x100 mm</t>
  </si>
  <si>
    <t>-1173412144</t>
  </si>
  <si>
    <t>592240002500</t>
  </si>
  <si>
    <t>Skruž výšky 500 mm TBS 100/50/10  pre kanalizačnú šachtu DN 1000, hr. steny 100 mm, rozmer 1000x500x100 mm</t>
  </si>
  <si>
    <t>1748631229</t>
  </si>
  <si>
    <t>592240002300</t>
  </si>
  <si>
    <t>Skruž výšky 250 mm TBS 100/25/10  pre kanalizačnú šachtu DN 1000, hr. steny 100 mm, rozmer 1000x250x100 mm</t>
  </si>
  <si>
    <t>-169398497</t>
  </si>
  <si>
    <t>592240002100</t>
  </si>
  <si>
    <t>Kónus  100-63/58/10  pre kanalizačnú šachtu DN 1000, hr. steny 100 mm, rozmer 1000x625x580 mm</t>
  </si>
  <si>
    <t>279073704</t>
  </si>
  <si>
    <t>894403021</t>
  </si>
  <si>
    <t>Osadenie betónového dielca pre šachty, dno akéhokoľvek druhu</t>
  </si>
  <si>
    <t>1714875338</t>
  </si>
  <si>
    <t>592240003702</t>
  </si>
  <si>
    <t>Dno výšky 1000 mm priame  100/100 V max 60 pre kanalizačnú šachtu DN 1000, rozmer 1000/1000x300 mm</t>
  </si>
  <si>
    <t>687068188</t>
  </si>
  <si>
    <t>899102111</t>
  </si>
  <si>
    <t>Osadenie poklopu liatinového a oceľového vrátane rámu hmotn. nad 50 do 100 kg</t>
  </si>
  <si>
    <t>2063853775</t>
  </si>
  <si>
    <t>552410002200.S</t>
  </si>
  <si>
    <t>Poklop liatinový B125 priemer 600 mm</t>
  </si>
  <si>
    <t>642478976</t>
  </si>
  <si>
    <t>899103111</t>
  </si>
  <si>
    <t>Osadenie poklopu liatinového a oceľového vrátane rámu hmotn. nad 100 do 150 kg</t>
  </si>
  <si>
    <t>1187162615</t>
  </si>
  <si>
    <t>552410002300.S</t>
  </si>
  <si>
    <t>Poklop liatinový D400 priemer 600 mm</t>
  </si>
  <si>
    <t>1583759113</t>
  </si>
  <si>
    <t>899623151</t>
  </si>
  <si>
    <t>Obetónovanie potrubia alebo muriva stôk betónom  prostým tr. C 16/20 v otvorenom výkope</t>
  </si>
  <si>
    <t>-941246037</t>
  </si>
  <si>
    <t>899721112</t>
  </si>
  <si>
    <t>Vyhľadávací vodič na potrubí PVC DN nad 150 mm</t>
  </si>
  <si>
    <t>1137507432</t>
  </si>
  <si>
    <t>899721132</t>
  </si>
  <si>
    <t>Označenie kanalizačného potrubia hnedou výstražnou fóliou</t>
  </si>
  <si>
    <t>-612087731</t>
  </si>
  <si>
    <t>998276101</t>
  </si>
  <si>
    <t>Presun hmôt pre rúrové vedenie hĺbené z rúr z plast., hmôt alebo sklolamin. v otvorenom výkope</t>
  </si>
  <si>
    <t>1756610881</t>
  </si>
  <si>
    <t>-462239341</t>
  </si>
  <si>
    <t>05 - SO 05 Kanalizácia dažďová</t>
  </si>
  <si>
    <t xml:space="preserve">    3 - Zvislé a kompletné konštrukcie </t>
  </si>
  <si>
    <t xml:space="preserve">    724 - Zdravotechnika - strojné vybavenie</t>
  </si>
  <si>
    <t>-1202920886</t>
  </si>
  <si>
    <t>151101101.S</t>
  </si>
  <si>
    <t>Paženie a rozopretie stien rýh pre podzemné vedenie, príložné do 2 m</t>
  </si>
  <si>
    <t>1467357604</t>
  </si>
  <si>
    <t>151101111.S</t>
  </si>
  <si>
    <t>Odstránenie paženia rýh pre podzemné vedenie, príložné hĺbky do 2 m</t>
  </si>
  <si>
    <t>-1965973881</t>
  </si>
  <si>
    <t>174101002.S</t>
  </si>
  <si>
    <t>Zásyp sypaninou so zhutnením jám, šachiet, rýh, zárezov alebo okolo objektov nad 100 do 1000 m3</t>
  </si>
  <si>
    <t xml:space="preserve">Zvislé a kompletné konštrukcie </t>
  </si>
  <si>
    <t>386921123</t>
  </si>
  <si>
    <t>Montáž odlučovača ropných látok v prefabrikovanej nádrži, betónový, s prietokom 10 l/s</t>
  </si>
  <si>
    <t>-1278531243</t>
  </si>
  <si>
    <t>594320010300</t>
  </si>
  <si>
    <t>Odlučovač ropných látok, 10 l/s, 0,1mg NEL/l, plnoprietočný, betónový</t>
  </si>
  <si>
    <t>-100794909</t>
  </si>
  <si>
    <t>386921125</t>
  </si>
  <si>
    <t>Montáž odlučovača ropných látok v prefabrikovanej nádrži, betónový, s prietokom 20 l/s</t>
  </si>
  <si>
    <t>1469824645</t>
  </si>
  <si>
    <t>594320010500</t>
  </si>
  <si>
    <t>Odlučovač ropných látok, 20 l/s, 0,1mg NEL/l, plnoprietočný, betónový</t>
  </si>
  <si>
    <t>62249933</t>
  </si>
  <si>
    <t>386921127</t>
  </si>
  <si>
    <t>Montáž odlučovača ropných látok v prefabrikovanej nádrži, betónový, s prietokom 30 l/s</t>
  </si>
  <si>
    <t>136195807</t>
  </si>
  <si>
    <t>594320010700</t>
  </si>
  <si>
    <t>Odlučovač ropných látok, 30 l/s, 0,1mg NEL/l, plnoprietočný, betónový</t>
  </si>
  <si>
    <t>1398657631</t>
  </si>
  <si>
    <t>5922470200</t>
  </si>
  <si>
    <t>Vyrovnávací prstenec TBW 625/60</t>
  </si>
  <si>
    <t>-590714039</t>
  </si>
  <si>
    <t>452311131</t>
  </si>
  <si>
    <t>Dosky, bloky, sedlá z betónu v otvorenom výkope tr. C 12/15</t>
  </si>
  <si>
    <t>2041733454</t>
  </si>
  <si>
    <t>-1041605603</t>
  </si>
  <si>
    <t>-1726458452</t>
  </si>
  <si>
    <t>-318774934</t>
  </si>
  <si>
    <t>452351101</t>
  </si>
  <si>
    <t>Debnenie v otvorenom výkope dosiek, sedlových lôžok a blokov pod potrubie,stoky a drobné objekty</t>
  </si>
  <si>
    <t>477564280</t>
  </si>
  <si>
    <t>871356028</t>
  </si>
  <si>
    <t>Montáž kanalizačného PVC-U potrubia hladkého plnostenného DN 200</t>
  </si>
  <si>
    <t>803909365</t>
  </si>
  <si>
    <t>286110000200</t>
  </si>
  <si>
    <t>Rúra kanalizačná PVC-U gravitačná, hladká SN8 - KG, ML - viacvrstvová, DN 200, dĺ. 5 m</t>
  </si>
  <si>
    <t>1850058008</t>
  </si>
  <si>
    <t>871424035</t>
  </si>
  <si>
    <t>Montáž kanalizačného potrubia hladkého plnostenného SN 12 DN 600</t>
  </si>
  <si>
    <t>-1331535500</t>
  </si>
  <si>
    <t>Q12-600/6</t>
  </si>
  <si>
    <t>Rúra PVC hladký kanalizačný systém DN 630, dĺ. 6 m, SN 12</t>
  </si>
  <si>
    <t>-195427018</t>
  </si>
  <si>
    <t>871424036</t>
  </si>
  <si>
    <t>Montáž kanalizačného potrubia hladkého plnostenného SN 12 DN 800</t>
  </si>
  <si>
    <t>-1975905282</t>
  </si>
  <si>
    <t>Q12-800/6</t>
  </si>
  <si>
    <t>Rúra PVC hladký kanalizačný systém DN 800, dĺ. 6 m, SN 12</t>
  </si>
  <si>
    <t>-707441654</t>
  </si>
  <si>
    <t>877355121</t>
  </si>
  <si>
    <t>Výrez a montáž odbočnej tvarovky na potrubí z kanalizačných rúr z tvrdého PVC DN 200</t>
  </si>
  <si>
    <t>521473624</t>
  </si>
  <si>
    <t>286520019600</t>
  </si>
  <si>
    <t>Odbočka PVC DN 300/200/45° hladký kanalizačný systém</t>
  </si>
  <si>
    <t>496890837</t>
  </si>
  <si>
    <t>877356006</t>
  </si>
  <si>
    <t>Montáž kanalizačného PVC-U kolena DN 200</t>
  </si>
  <si>
    <t>2138006299</t>
  </si>
  <si>
    <t>286520003200</t>
  </si>
  <si>
    <t>Koleno PVC DN 200/45° hladký kanalizačný systém</t>
  </si>
  <si>
    <t>-1906638839</t>
  </si>
  <si>
    <t>877356078</t>
  </si>
  <si>
    <t>Montáž kanalizačnej PVC-U zátky DN 200</t>
  </si>
  <si>
    <t>286510011200</t>
  </si>
  <si>
    <t>Zátka vnútorná PVC-U, DN 200 hladká pre gravitačnú kanalizáciu KG potrubia</t>
  </si>
  <si>
    <t>877356102</t>
  </si>
  <si>
    <t>Montáž kanalizačnej PVC-U, vložky DN 200</t>
  </si>
  <si>
    <t>457148506</t>
  </si>
  <si>
    <t>286510010300</t>
  </si>
  <si>
    <t>Presuvka PVC-U, DN 200 hladká pre gravitačnú kanalizáciu KG potrubia</t>
  </si>
  <si>
    <t>1061794116</t>
  </si>
  <si>
    <t>891356401</t>
  </si>
  <si>
    <t>Montáž koncovej klapky PE-HD na kolmú betónovú stenu DN 200</t>
  </si>
  <si>
    <t>-1031650471</t>
  </si>
  <si>
    <t>422830000200</t>
  </si>
  <si>
    <t>Koncová klapka DN 200 PE-HD na kolmú betónovú stenu, so šikmým tanierom</t>
  </si>
  <si>
    <t>-1576551316</t>
  </si>
  <si>
    <t>422830002000</t>
  </si>
  <si>
    <t>Koncová klapka DN 200 PE-HD na kolmú betónovú stenu sada pre ukotvenie</t>
  </si>
  <si>
    <t>-546386336</t>
  </si>
  <si>
    <t>891376401</t>
  </si>
  <si>
    <t>Montáž koncovej klapky PE-HD na kolmú betónovú stenu DN 300</t>
  </si>
  <si>
    <t>672189993</t>
  </si>
  <si>
    <t>422830000400</t>
  </si>
  <si>
    <t>Koncová klapka DN 300 PE-HD na kolmú betónovú stenu, so šikmým tanierom</t>
  </si>
  <si>
    <t>2020854894</t>
  </si>
  <si>
    <t>422830002200</t>
  </si>
  <si>
    <t>Koncová klapka DN 300 PE-HD na kolmú betónovú stenu, sada pre ukotvenie</t>
  </si>
  <si>
    <t>-1498113765</t>
  </si>
  <si>
    <t>892351000</t>
  </si>
  <si>
    <t>Skúška tesnosti kanalizácie D 200</t>
  </si>
  <si>
    <t>892441000</t>
  </si>
  <si>
    <t>Skúška tesnosti kanalizácie D 600</t>
  </si>
  <si>
    <t>-739184432</t>
  </si>
  <si>
    <t>892471000</t>
  </si>
  <si>
    <t>Skúška tesnosti kanalizácie D 800</t>
  </si>
  <si>
    <t>454177239</t>
  </si>
  <si>
    <t>894302165</t>
  </si>
  <si>
    <t>Stropy šachiet hrúbky nad 200 mm zo železobetónu vodostavebného C 25/30</t>
  </si>
  <si>
    <t>-732712500</t>
  </si>
  <si>
    <t>894302166</t>
  </si>
  <si>
    <t>Steny alebo dno šachiet kanalizačných  hrúbky nad 200 mm zo železobetónu vodostavebného C 25/30</t>
  </si>
  <si>
    <t>-1396702678</t>
  </si>
  <si>
    <t>894502201</t>
  </si>
  <si>
    <t>Debnenie stien šachiet armatúrnych pravouhlých alebo štvorhraných a viachranných obojstranné</t>
  </si>
  <si>
    <t>1962273531</t>
  </si>
  <si>
    <t>894503111</t>
  </si>
  <si>
    <t>Debnenie konštrukcií na rúrovom vedení dosk. stropov šachiet armatúrnych akýchkoľvek rozmerov</t>
  </si>
  <si>
    <t>1884166557</t>
  </si>
  <si>
    <t>894608112</t>
  </si>
  <si>
    <t>Výstuž šachiet armatúrných z betonárskej ocele B500 (10505)</t>
  </si>
  <si>
    <t>-183514000</t>
  </si>
  <si>
    <t>894609124</t>
  </si>
  <si>
    <t>Výstuž šachiet kanalizačných zo zváraných sietí KARI</t>
  </si>
  <si>
    <t>2127345429</t>
  </si>
  <si>
    <t>592240004100</t>
  </si>
  <si>
    <t>Dno jednoliate šachtové 100/68 pre kanalizačnú šachtu DN 1000, rozmer 1000/675x300 mm</t>
  </si>
  <si>
    <t>252065590</t>
  </si>
  <si>
    <t>895941111</t>
  </si>
  <si>
    <t>Zriadenie kanalizačného vpustu uličného z betónových dielcov typ UV-50, UVB-50</t>
  </si>
  <si>
    <t>1492901415</t>
  </si>
  <si>
    <t>5922376002</t>
  </si>
  <si>
    <t>Prefabrikát betónový-uličná vpusť - horná skruž 450/195</t>
  </si>
  <si>
    <t>-888265509</t>
  </si>
  <si>
    <t>5922376003</t>
  </si>
  <si>
    <t>Prefabrikát betónový-uličná vpusť - stredová skruž 450/295</t>
  </si>
  <si>
    <t>-1154702322</t>
  </si>
  <si>
    <t>5922376004</t>
  </si>
  <si>
    <t>Prefabrikát betónový-uličná vpusť - horná skruž 450/295</t>
  </si>
  <si>
    <t>978549231</t>
  </si>
  <si>
    <t>5922377000</t>
  </si>
  <si>
    <t>Prefabrikát betónový-uličná vpusť - stredová skruž 450/570</t>
  </si>
  <si>
    <t>98691766</t>
  </si>
  <si>
    <t>5922375000</t>
  </si>
  <si>
    <t>Prefabrikát betónový-uličná vpusť - dno s kalovým prehlbením 450/300</t>
  </si>
  <si>
    <t>-679677455</t>
  </si>
  <si>
    <t>5922378000</t>
  </si>
  <si>
    <t>Prefabrikát betónový-uličná vpusť - stredová skruž s otvorom DN 200 450/450</t>
  </si>
  <si>
    <t>806034257</t>
  </si>
  <si>
    <t>552410002502</t>
  </si>
  <si>
    <t>Poklop betón- liatinový B125-12,5t</t>
  </si>
  <si>
    <t>1414731856</t>
  </si>
  <si>
    <t>552410002401</t>
  </si>
  <si>
    <t>Poklop liatinový D 400-40t, H 160 samonivelizačný</t>
  </si>
  <si>
    <t>1873576516</t>
  </si>
  <si>
    <t>552410002300</t>
  </si>
  <si>
    <t>Poklop liatinový T 600 D 400, uzamykateľný</t>
  </si>
  <si>
    <t>1342010899</t>
  </si>
  <si>
    <t>899202111</t>
  </si>
  <si>
    <t>Osadenie liatinovej mreže vrátane rámu a koša na bahno hmotnosti jednotlivo nad 50 do 100 kg</t>
  </si>
  <si>
    <t>2005668891</t>
  </si>
  <si>
    <t>5524232000</t>
  </si>
  <si>
    <t>Vtoková mreža  500x500 mm s rámom</t>
  </si>
  <si>
    <t>265511622</t>
  </si>
  <si>
    <t>5534034522</t>
  </si>
  <si>
    <t xml:space="preserve">Kalový kôš pre uličnú vpusť, h=575mm, DN 450 </t>
  </si>
  <si>
    <t>-1137920640</t>
  </si>
  <si>
    <t>899721122</t>
  </si>
  <si>
    <t>Signalizačný vodič na potrubí PVC DN nad 200 mm do 500 mm</t>
  </si>
  <si>
    <t>-163726963</t>
  </si>
  <si>
    <t>899721123</t>
  </si>
  <si>
    <t>Signalizačný vodič na potrubí PVC DN nad 500 mm do 750 mm</t>
  </si>
  <si>
    <t>-499420644</t>
  </si>
  <si>
    <t>899721124</t>
  </si>
  <si>
    <t>Signalizačný vodič na potrubí PVC DN nad 750 mm</t>
  </si>
  <si>
    <t>-5834604</t>
  </si>
  <si>
    <t>711491172.S</t>
  </si>
  <si>
    <t>Zhotovenie ochrannej vrstvy izolácie z textílie na ploche vodorovnej, pre izolácie proti zemnej vlhkosti, podpovrchovej a tlakovej vode</t>
  </si>
  <si>
    <t>942013437</t>
  </si>
  <si>
    <t>693110004500.S</t>
  </si>
  <si>
    <t>Geotextília polypropylénová netkaná 300 g/m2</t>
  </si>
  <si>
    <t>1373920005</t>
  </si>
  <si>
    <t>711491272.S</t>
  </si>
  <si>
    <t>Zhotovenie ochrannej vrstvy izolácie z textílie na ploche zvislej, pre izolácie proti zemnej vlhkosti, podpovrchovej a tlakovej vode</t>
  </si>
  <si>
    <t>-1305945752</t>
  </si>
  <si>
    <t>103</t>
  </si>
  <si>
    <t>-593464406</t>
  </si>
  <si>
    <t>104</t>
  </si>
  <si>
    <t>-1496154598</t>
  </si>
  <si>
    <t>105</t>
  </si>
  <si>
    <t>246170000900</t>
  </si>
  <si>
    <t>Lak asfaltový ALP-PENETRAL SN v sudoch</t>
  </si>
  <si>
    <t>1973275871</t>
  </si>
  <si>
    <t>106</t>
  </si>
  <si>
    <t>711541174.S</t>
  </si>
  <si>
    <t>Zhotovenie  izolácie potrubí, stôk a šachiet pásmi pritavením NAIP</t>
  </si>
  <si>
    <t>-383640184</t>
  </si>
  <si>
    <t>107</t>
  </si>
  <si>
    <t>628310000300</t>
  </si>
  <si>
    <t>Pás ťažký asfaltový, IPA 380/SH S 40a</t>
  </si>
  <si>
    <t>840359991</t>
  </si>
  <si>
    <t>108</t>
  </si>
  <si>
    <t>998711101</t>
  </si>
  <si>
    <t>Presun hmôt pre izoláciu proti vode v objektoch výšky do 6 m</t>
  </si>
  <si>
    <t>1710929387</t>
  </si>
  <si>
    <t>724</t>
  </si>
  <si>
    <t>Zdravotechnika - strojné vybavenie</t>
  </si>
  <si>
    <t>109</t>
  </si>
  <si>
    <t>724233100</t>
  </si>
  <si>
    <t>Montáž regulátora prietoku</t>
  </si>
  <si>
    <t>1300869316</t>
  </si>
  <si>
    <t>110</t>
  </si>
  <si>
    <t>429710136500</t>
  </si>
  <si>
    <t xml:space="preserve">Regulátor  prietoku </t>
  </si>
  <si>
    <t>1173212777</t>
  </si>
  <si>
    <t>111</t>
  </si>
  <si>
    <t>06 - SO 06 Vodovod a verejná časť prípojky</t>
  </si>
  <si>
    <t>M - Práce a dodávky M</t>
  </si>
  <si>
    <t xml:space="preserve">    23-M - Montáže potrubia</t>
  </si>
  <si>
    <t xml:space="preserve">    46-M - Zemné práce pri extr.mont.prácach</t>
  </si>
  <si>
    <t>1958650427</t>
  </si>
  <si>
    <t>-448790777</t>
  </si>
  <si>
    <t>-1215160690</t>
  </si>
  <si>
    <t>1327056016</t>
  </si>
  <si>
    <t>726170021</t>
  </si>
  <si>
    <t>-973322328</t>
  </si>
  <si>
    <t>874640106</t>
  </si>
  <si>
    <t>948229658</t>
  </si>
  <si>
    <t>1947279694</t>
  </si>
  <si>
    <t>166101102.S</t>
  </si>
  <si>
    <t>Prehodenie neuľahnutého výkopku z horniny 1 až 4 nad 100 do 1000 m3</t>
  </si>
  <si>
    <t>-153475077</t>
  </si>
  <si>
    <t>1898413591</t>
  </si>
  <si>
    <t>-1402217399</t>
  </si>
  <si>
    <t>1727412643</t>
  </si>
  <si>
    <t>-1832250006</t>
  </si>
  <si>
    <t>-1713387247</t>
  </si>
  <si>
    <t>-1316003966</t>
  </si>
  <si>
    <t>451573111</t>
  </si>
  <si>
    <t>Lôžko pod potrubie, stoky a drobné objekty, v otvorenom výkope z piesku a štrkopiesku do 63 mm</t>
  </si>
  <si>
    <t>125387780</t>
  </si>
  <si>
    <t>-1810546128</t>
  </si>
  <si>
    <t>392383976</t>
  </si>
  <si>
    <t>852242121</t>
  </si>
  <si>
    <t>Montáž potrubia z rúr liat. prírubných abnormál. dĺžok, jednotlivo do 1 m DN 80</t>
  </si>
  <si>
    <t>758744885</t>
  </si>
  <si>
    <t>552520023700</t>
  </si>
  <si>
    <t>Tvarovka z tvárnej liatiny, prírubová DN 80, dĺ. 200 mm, PN 16</t>
  </si>
  <si>
    <t>-1691830481</t>
  </si>
  <si>
    <t>857242121</t>
  </si>
  <si>
    <t>Montáž liatin. tvarovky jednoosovej na potrubí z rúr prírubových DN 80</t>
  </si>
  <si>
    <t>-2094031522</t>
  </si>
  <si>
    <t>552520088300.S</t>
  </si>
  <si>
    <t>Koleno liatinové prírubové s pätkou DN 80</t>
  </si>
  <si>
    <t>-24527816</t>
  </si>
  <si>
    <t>871351078</t>
  </si>
  <si>
    <t>Montáž vodovodného potrubia z dvojvsrtvového PE 100 SDR17/PN10 zváraných natupo D 200x11,9 mm</t>
  </si>
  <si>
    <t>-1312525467</t>
  </si>
  <si>
    <t>286130072201</t>
  </si>
  <si>
    <t>Chránička delená z polyetylénu PE, DN 200</t>
  </si>
  <si>
    <t>128</t>
  </si>
  <si>
    <t>-925599704</t>
  </si>
  <si>
    <t>857262121</t>
  </si>
  <si>
    <t>Montáž liatinovej tvarovky jednoosovej na potrubí z rúr prírubových DN 100</t>
  </si>
  <si>
    <t>-421878276</t>
  </si>
  <si>
    <t>552520072800</t>
  </si>
  <si>
    <t>Spojka liatinová, hrdlo-príruba, DN 100, PN 10/16 s povrchovou úpravou, na vodu, HAWLE</t>
  </si>
  <si>
    <t>-977306446</t>
  </si>
  <si>
    <t>857263121</t>
  </si>
  <si>
    <t>Montáž liatinovej tvarovky odbočnej na potrubí z rúr hrdlových DN 100</t>
  </si>
  <si>
    <t>-1445157424</t>
  </si>
  <si>
    <t>552520060101</t>
  </si>
  <si>
    <t>T-kus prírubový, DN 100, PN 16 s tromi uzávermi</t>
  </si>
  <si>
    <t>474052398</t>
  </si>
  <si>
    <t>871171112</t>
  </si>
  <si>
    <t>Montáž vodovodného potrubia z dvojvsrtvového PE 100 SDR11, SDR17 zváraných elektrotvarovkami D 32x3,0 mm</t>
  </si>
  <si>
    <t>-920520481</t>
  </si>
  <si>
    <t>286130030700</t>
  </si>
  <si>
    <t>Rúra HDPE na vodu PE100 PN10 SDR17 32x2x100 m</t>
  </si>
  <si>
    <t>813374772</t>
  </si>
  <si>
    <t>871241120</t>
  </si>
  <si>
    <t>Montáž vodovodného potrubia z dvojvsrtvového PE 100 SDR11, SDR17 zváraných elektrotvarovkami D 75x6,8 mm</t>
  </si>
  <si>
    <t>330596714</t>
  </si>
  <si>
    <t>286130031100</t>
  </si>
  <si>
    <t>Rúra HDPE na vodu PE100 PN10 SDR17 75x4,5x100 m</t>
  </si>
  <si>
    <t>650032657</t>
  </si>
  <si>
    <t>871271124</t>
  </si>
  <si>
    <t>Montáž vodovodného potrubia z dvojvsrtvového PE 100 SDR11, SDR17 zváraných elektrotvarovkami D 110x10,0 mm</t>
  </si>
  <si>
    <t>-748175591</t>
  </si>
  <si>
    <t>286130031400</t>
  </si>
  <si>
    <t>Rúra HDPE na vodu PE100 PN10 SDR17 110x6,6x12 m</t>
  </si>
  <si>
    <t>989843119</t>
  </si>
  <si>
    <t>871331074</t>
  </si>
  <si>
    <t>Montáž vodovodného potrubia z dvojvsrtvového PE 100 SDR17/PN10 zváraných natupo D 160x9,5 mm</t>
  </si>
  <si>
    <t>1568155285</t>
  </si>
  <si>
    <t>286130031800</t>
  </si>
  <si>
    <t>Rúra HDPE na vodu PE100 PN10 SDR17 160x9,5x12 m</t>
  </si>
  <si>
    <t>552364686</t>
  </si>
  <si>
    <t>877264072</t>
  </si>
  <si>
    <t>Montáž zátky do DN 100</t>
  </si>
  <si>
    <t>-1334442276</t>
  </si>
  <si>
    <t>286540147401</t>
  </si>
  <si>
    <t xml:space="preserve">Zátka vnútorná  PP, DN 32 hladká </t>
  </si>
  <si>
    <t>-1781022315</t>
  </si>
  <si>
    <t>286540147500</t>
  </si>
  <si>
    <t xml:space="preserve">Zátka vnútorná  PP, DN 110 hladká </t>
  </si>
  <si>
    <t>1890354655</t>
  </si>
  <si>
    <t>877271012</t>
  </si>
  <si>
    <t>Montáž tvarovky vodovodného potrubia z PE 100 zváranej natupo D 110 mm</t>
  </si>
  <si>
    <t>1810612732</t>
  </si>
  <si>
    <t>286530079500</t>
  </si>
  <si>
    <t>T-kus PE 100 SDR 17 D 110/90 mm</t>
  </si>
  <si>
    <t>-887435679</t>
  </si>
  <si>
    <t>877271068</t>
  </si>
  <si>
    <t>Montáž elektrotvarovky pre vodovodné potrubia z PE 100 D 110 mm</t>
  </si>
  <si>
    <t>1150515124</t>
  </si>
  <si>
    <t>286530001400</t>
  </si>
  <si>
    <t>Oblúk 11° s dlhými ramenami  11° PE 100 SDR 17 D 110 mm</t>
  </si>
  <si>
    <t>-1206587410</t>
  </si>
  <si>
    <t>286530003800</t>
  </si>
  <si>
    <t>Oblúk 22° s dlhými ramenami 22° PE 100 SDR 17 D 110 mm</t>
  </si>
  <si>
    <t>-1607599538</t>
  </si>
  <si>
    <t>286530006200</t>
  </si>
  <si>
    <t>Oblúk 30° s dlhými ramenami 30° PE 100 SDR 17 D 110 mm</t>
  </si>
  <si>
    <t>-1135184270</t>
  </si>
  <si>
    <t>286530008600</t>
  </si>
  <si>
    <t>Oblúk 45° s dlhými ramenami 45° PE 100 SDR 17 D 110 mm</t>
  </si>
  <si>
    <t>-1367162679</t>
  </si>
  <si>
    <t>286530008700</t>
  </si>
  <si>
    <t>Oblúk 60° s dlhými ramenami 60° PE 100 SDR 17 D 110 mm</t>
  </si>
  <si>
    <t>-269747637</t>
  </si>
  <si>
    <t>891241111</t>
  </si>
  <si>
    <t>Montáž vodovodného posúvača s osadením zemnej súpravy (bez poklopov) DN 80</t>
  </si>
  <si>
    <t>752011490</t>
  </si>
  <si>
    <t>422710000600</t>
  </si>
  <si>
    <t>Teleskopická zemná súprava  tyč z ušľachtilej ocele výška 0,9-1,3 m, pre ventil</t>
  </si>
  <si>
    <t>1375403473</t>
  </si>
  <si>
    <t>891247111</t>
  </si>
  <si>
    <t>Montáž vodovodnej armatúry na potrubí, hydrant podzemný (bez osadenia poklopov) DN 80</t>
  </si>
  <si>
    <t>-654956389</t>
  </si>
  <si>
    <t>449160000800</t>
  </si>
  <si>
    <t>Podzemný hydrant DN 80 s dvojitým uzatváraním, krytie potrubia 1,25 m, PN 16, materíál: liatina, na vodu</t>
  </si>
  <si>
    <t>125954501</t>
  </si>
  <si>
    <t>891247211</t>
  </si>
  <si>
    <t>Montáž vodovodnej armatúry na potrubí, hydrant nadzemný DN 80</t>
  </si>
  <si>
    <t>-1391398405</t>
  </si>
  <si>
    <t>449160001801</t>
  </si>
  <si>
    <t>Nadzemný hydrant  DN 80, krytie potrubia 1,5 m, 2B, na vodu</t>
  </si>
  <si>
    <t>13265284</t>
  </si>
  <si>
    <t>449180001400</t>
  </si>
  <si>
    <t>Kľúč k nadzemnému hydrantu, temperovaná liatina</t>
  </si>
  <si>
    <t>534865844</t>
  </si>
  <si>
    <t>552410000101</t>
  </si>
  <si>
    <t>Poklop uzaverový</t>
  </si>
  <si>
    <t>-508774907</t>
  </si>
  <si>
    <t>891261111</t>
  </si>
  <si>
    <t>Montáž posúvača s osadením zemnej súpravy (bez poklopov) DN 100</t>
  </si>
  <si>
    <t>-707370117</t>
  </si>
  <si>
    <t>422710000700</t>
  </si>
  <si>
    <t>Teleskopická zemná súprava tyč z ušľachtilej ocele výška 1,2-1,8 m, pre uzaver</t>
  </si>
  <si>
    <t>1559608074</t>
  </si>
  <si>
    <t>422210001310</t>
  </si>
  <si>
    <t>Uzáver so zemnou zakopovou súpravou D 80 mm</t>
  </si>
  <si>
    <t>-2085702313</t>
  </si>
  <si>
    <t>422210001311</t>
  </si>
  <si>
    <t>Uzáver so zemnou zakopovou súpravou D 100 mm</t>
  </si>
  <si>
    <t>374616159</t>
  </si>
  <si>
    <t>891269111</t>
  </si>
  <si>
    <t>Montáž navrtávacieho pásu s ventilom Jt 1 MPa na potr. z rúr liat., oceľ., plast., DN 100</t>
  </si>
  <si>
    <t>530183796</t>
  </si>
  <si>
    <t>551180001400</t>
  </si>
  <si>
    <t>Navrtávaci pás uzáverový DN 100 - 32" na vodu, z tvárnej liatiny</t>
  </si>
  <si>
    <t>-2121589907</t>
  </si>
  <si>
    <t>286220044121</t>
  </si>
  <si>
    <t>Uzáverový trojpoklop Combi</t>
  </si>
  <si>
    <t>-1744568429</t>
  </si>
  <si>
    <t>892233111</t>
  </si>
  <si>
    <t>Preplach a dezinfekcia vodovodného potrubia DN od 40 do 70</t>
  </si>
  <si>
    <t>-228631749</t>
  </si>
  <si>
    <t>892241111</t>
  </si>
  <si>
    <t>Ostatné práce na rúrovom vedení, tlakové skúšky vodovodného potrubia DN do 80</t>
  </si>
  <si>
    <t>-1649683485</t>
  </si>
  <si>
    <t>892271111</t>
  </si>
  <si>
    <t>Ostatné práce na rúrovom vedení, tlakové skúšky vodovodného potrubia DN 100 alebo 125</t>
  </si>
  <si>
    <t>495403568</t>
  </si>
  <si>
    <t>892273111</t>
  </si>
  <si>
    <t>Preplach a dezinfekcia vodovodného potrubia DN od 80 do 125</t>
  </si>
  <si>
    <t>-1491512310</t>
  </si>
  <si>
    <t>899401111</t>
  </si>
  <si>
    <t>Osadenie poklopu liatinového ventilového</t>
  </si>
  <si>
    <t>1604783566</t>
  </si>
  <si>
    <t>552410000300</t>
  </si>
  <si>
    <t>Poklop ventilový pre vodu, plyn</t>
  </si>
  <si>
    <t>-1581052348</t>
  </si>
  <si>
    <t>449180001600.S</t>
  </si>
  <si>
    <t>Kľúč univerzálny</t>
  </si>
  <si>
    <t>-1610760362</t>
  </si>
  <si>
    <t>899713111</t>
  </si>
  <si>
    <t>Orientačná tabuľka na vodovodných a kanalizačných radoch na stĺpiku oceľovom alebo betónovom</t>
  </si>
  <si>
    <t>1305734624</t>
  </si>
  <si>
    <t>548230000400.S</t>
  </si>
  <si>
    <t>Tabuľka výstražná smaltovaná lxv 297x210 mm, A4</t>
  </si>
  <si>
    <t>-1088738778</t>
  </si>
  <si>
    <t>899721111</t>
  </si>
  <si>
    <t>Vyhľadávací vodič na potrubí PVC DN do 150 mm</t>
  </si>
  <si>
    <t>1063672599</t>
  </si>
  <si>
    <t>341110011300.S</t>
  </si>
  <si>
    <t>Vodič medený CY 4 mm2</t>
  </si>
  <si>
    <t>435596791</t>
  </si>
  <si>
    <t>PLY101115</t>
  </si>
  <si>
    <t>Vývod pre signalizačný vodič</t>
  </si>
  <si>
    <t>KS</t>
  </si>
  <si>
    <t>-862150644</t>
  </si>
  <si>
    <t>899912133</t>
  </si>
  <si>
    <t>Montáž kĺznej objímky RACI montovaná na potrubie do DN 200</t>
  </si>
  <si>
    <t>-1319124192</t>
  </si>
  <si>
    <t>286710001201</t>
  </si>
  <si>
    <t>Objímka kĺzna, typ A, výška 19 mm</t>
  </si>
  <si>
    <t>-1088102514</t>
  </si>
  <si>
    <t>286710001301</t>
  </si>
  <si>
    <t>Objímka kĺzna, typ S, výška 20 mm</t>
  </si>
  <si>
    <t>-2022430731</t>
  </si>
  <si>
    <t>286710001401</t>
  </si>
  <si>
    <t>Objímka kĺzna, typ F, výška 41 mm</t>
  </si>
  <si>
    <t>856080322</t>
  </si>
  <si>
    <t>286710001402</t>
  </si>
  <si>
    <t>Objímka kĺzna, typ G, výška 41 mm</t>
  </si>
  <si>
    <t>-2026435988</t>
  </si>
  <si>
    <t>-1932799722</t>
  </si>
  <si>
    <t>Práce a dodávky M</t>
  </si>
  <si>
    <t>23-M</t>
  </si>
  <si>
    <t>Montáže potrubia</t>
  </si>
  <si>
    <t>230203009</t>
  </si>
  <si>
    <t>Montáž objímky UB presuvnaj PE 100 SDR 11 D 110</t>
  </si>
  <si>
    <t>1949773393</t>
  </si>
  <si>
    <t>286530178100</t>
  </si>
  <si>
    <t>Presuvná objímka, elektrotvarovka UB PE 100 SDR 11 D 110 mm</t>
  </si>
  <si>
    <t>1235272768</t>
  </si>
  <si>
    <t>2302030091</t>
  </si>
  <si>
    <t>Montáž tesniacej manžety</t>
  </si>
  <si>
    <t>1003066394</t>
  </si>
  <si>
    <t>273100061101</t>
  </si>
  <si>
    <t>Tesniaca manžeta model ,,C" 32/75</t>
  </si>
  <si>
    <t>-1861607333</t>
  </si>
  <si>
    <t>273100061301</t>
  </si>
  <si>
    <t>Tesniaca manžeta model ,,C" 110x160</t>
  </si>
  <si>
    <t>-1051491124</t>
  </si>
  <si>
    <t>273125705020</t>
  </si>
  <si>
    <t>Tesniaca manžeta model ,,KO" 100x200</t>
  </si>
  <si>
    <t>1371408381</t>
  </si>
  <si>
    <t>2302041811</t>
  </si>
  <si>
    <t>Montáž voľnej príruby  s oceľovým jádrom PE 100 SDR 11 D 100</t>
  </si>
  <si>
    <t>-97361200</t>
  </si>
  <si>
    <t>319440025100</t>
  </si>
  <si>
    <t xml:space="preserve">Príruba voľná 110/DN 100 s oceľovým jadrom </t>
  </si>
  <si>
    <t>262663203</t>
  </si>
  <si>
    <t>2302041813</t>
  </si>
  <si>
    <t>Montáž voľnej príruby  s oceľovým jádrom PE 100 SDR 11 do D 80</t>
  </si>
  <si>
    <t>-758870094</t>
  </si>
  <si>
    <t>319440025000</t>
  </si>
  <si>
    <t>Príruba voľná 90/DN 80 s oceľovým jadrom</t>
  </si>
  <si>
    <t>-214319509</t>
  </si>
  <si>
    <t>230204192</t>
  </si>
  <si>
    <t>Montáž nákružku EFL integrovaného lemového PE 100 SDR 11 D 90</t>
  </si>
  <si>
    <t>-1864792979</t>
  </si>
  <si>
    <t>286530151101</t>
  </si>
  <si>
    <t>Lemový nákružok E PE 100 SDR 11 D 90 mm s dlhým ramenom</t>
  </si>
  <si>
    <t>-1986310643</t>
  </si>
  <si>
    <t>230204193</t>
  </si>
  <si>
    <t>Montáž nákružku integrovaného lemového PE 100 SDR 11 D 110</t>
  </si>
  <si>
    <t>868500678</t>
  </si>
  <si>
    <t>286530151201</t>
  </si>
  <si>
    <t>Lemový nákružok E PE 100 SDR 11 D 110 mm, s dlhým ramenom</t>
  </si>
  <si>
    <t>733005375</t>
  </si>
  <si>
    <t>230220011</t>
  </si>
  <si>
    <t xml:space="preserve">Montáž orientačného stľpika </t>
  </si>
  <si>
    <t>671813622</t>
  </si>
  <si>
    <t>404490001110</t>
  </si>
  <si>
    <t xml:space="preserve">Orientačný stĺpik </t>
  </si>
  <si>
    <t>1758942283</t>
  </si>
  <si>
    <t>46-M</t>
  </si>
  <si>
    <t>Zemné práce pri extr.mont.prácach</t>
  </si>
  <si>
    <t>460490012.S</t>
  </si>
  <si>
    <t>Rozvinutie a uloženie výstražnej fólie z PE do ryhy, šírka do 33 cm</t>
  </si>
  <si>
    <t>1673477063</t>
  </si>
  <si>
    <t>283230008100.S</t>
  </si>
  <si>
    <t>Výstražná fólia PE, š. 300 mm, pre vodovod, farba modra, biela</t>
  </si>
  <si>
    <t>-678843206</t>
  </si>
  <si>
    <t>801700578</t>
  </si>
  <si>
    <t>07 - SO 07 Rozvod plynu a verejná časť prípojok, časť STL plynovod</t>
  </si>
  <si>
    <t>Časť:</t>
  </si>
  <si>
    <t>071 - časť STL plynovod</t>
  </si>
  <si>
    <t>Ing. Peter Bendík - Thermgas Poprad</t>
  </si>
  <si>
    <t>Ing. Peter Bendík</t>
  </si>
  <si>
    <t>HSV - HSV</t>
  </si>
  <si>
    <t xml:space="preserve">    1 - Zemné práce </t>
  </si>
  <si>
    <t xml:space="preserve">    5 - Komunikácie </t>
  </si>
  <si>
    <t xml:space="preserve">    9 - Ostatné konštrukcie a práce-búranie </t>
  </si>
  <si>
    <t>M - M</t>
  </si>
  <si>
    <t xml:space="preserve">    23-M - Montáže potrubia </t>
  </si>
  <si>
    <t xml:space="preserve">Zemné práce </t>
  </si>
  <si>
    <t>113107123</t>
  </si>
  <si>
    <t>Odstránenie podkladov alebo krytov do 200 m2 z kameniva hrubého drveného, hr.200 do 300 mm 0,400 t</t>
  </si>
  <si>
    <t xml:space="preserve">m2 </t>
  </si>
  <si>
    <t>869075207</t>
  </si>
  <si>
    <t>113107131</t>
  </si>
  <si>
    <t>Odstránenie podkladov alebo krytov do 200 m2 z betónu prostého, hr. vrstvy do 150 mm 0,225 t</t>
  </si>
  <si>
    <t>77194651</t>
  </si>
  <si>
    <t>113107142</t>
  </si>
  <si>
    <t>Odstránenie podkladov alebo krytov, v ploche do 200 m2 živičných, o hr. vrstvy nad 50 do 100 mm</t>
  </si>
  <si>
    <t>1757091688</t>
  </si>
  <si>
    <t>130001101</t>
  </si>
  <si>
    <t>Príplatok k cenám za sťaženie výkopu pre všetky triedy</t>
  </si>
  <si>
    <t xml:space="preserve">m3 </t>
  </si>
  <si>
    <t>1208446921</t>
  </si>
  <si>
    <t>131201101</t>
  </si>
  <si>
    <t>Hľbenie nezapažených jám v hornine 3 do 100 m3</t>
  </si>
  <si>
    <t>2101276316</t>
  </si>
  <si>
    <t>131201109</t>
  </si>
  <si>
    <t>Príplatok k cenám za lepivosť horniny</t>
  </si>
  <si>
    <t>1249186891</t>
  </si>
  <si>
    <t>-1428843006</t>
  </si>
  <si>
    <t>132201109</t>
  </si>
  <si>
    <t>Príplatok k cene za lepivosť horniny 3</t>
  </si>
  <si>
    <t>1202632289</t>
  </si>
  <si>
    <t>162501122.S</t>
  </si>
  <si>
    <t>Vodorovné premiestnenie výkopku po spevnenej ceste z horniny tr.1-4, nad 100 do 1000 m3 na vzdialenosť do 3000 m</t>
  </si>
  <si>
    <t>-2116064297</t>
  </si>
  <si>
    <t>583312900</t>
  </si>
  <si>
    <t>Piesok taz drob 0-2 mm s dopravou a presunom na stavbe</t>
  </si>
  <si>
    <t>1730114896</t>
  </si>
  <si>
    <t>-1367104293</t>
  </si>
  <si>
    <t>175101102</t>
  </si>
  <si>
    <t>-341043177</t>
  </si>
  <si>
    <t xml:space="preserve">Komunikácie </t>
  </si>
  <si>
    <t>564782111</t>
  </si>
  <si>
    <t>Podklad alebo kryt z kam. hr. drveného veľ. 32-63 mm s výplňovým kamenivom hr. 300 mm</t>
  </si>
  <si>
    <t>-1932525680</t>
  </si>
  <si>
    <t>576151111</t>
  </si>
  <si>
    <t>Koberec živičný otvorený z kam. drveného obaleného asfaltom v pruhu šírky do 3 m hr. 60 mm</t>
  </si>
  <si>
    <t>-783376706</t>
  </si>
  <si>
    <t xml:space="preserve">Ostatné konštrukcie a práce-búranie </t>
  </si>
  <si>
    <t>919735111</t>
  </si>
  <si>
    <t>Rezanie existujúceho živičného krytu alebo podkladu hľbky do 50 mm</t>
  </si>
  <si>
    <t xml:space="preserve">m </t>
  </si>
  <si>
    <t>1979701572</t>
  </si>
  <si>
    <t xml:space="preserve">Montáže potrubia </t>
  </si>
  <si>
    <t>489000705</t>
  </si>
  <si>
    <t>Plynové potrubie, PE 100, SDR 11, D 63 x 5,8</t>
  </si>
  <si>
    <t>256</t>
  </si>
  <si>
    <t>-964431173</t>
  </si>
  <si>
    <t>230180022</t>
  </si>
  <si>
    <t>Montáž potrubia z polyetylénových rúr zváranýyh elektrotvarovkami D x t 63 x 5.8</t>
  </si>
  <si>
    <t>-859607501</t>
  </si>
  <si>
    <t>489000712</t>
  </si>
  <si>
    <t>Plynové potrubie, PE 100, SDR 17,6 ,  D 110 x 6,3 - chránička</t>
  </si>
  <si>
    <t>1991075303</t>
  </si>
  <si>
    <t>230200116</t>
  </si>
  <si>
    <t>Nasunutie potrubnej sekcie do chráničky DN 50</t>
  </si>
  <si>
    <t>-1970125472</t>
  </si>
  <si>
    <t>489000684</t>
  </si>
  <si>
    <t>Tesniaca manžeta, typ DU, 64 x 112 mm</t>
  </si>
  <si>
    <t>-470860902</t>
  </si>
  <si>
    <t>489000696</t>
  </si>
  <si>
    <t>Kĺzne objímky pre chráničku</t>
  </si>
  <si>
    <t>-454083405</t>
  </si>
  <si>
    <t>491510007</t>
  </si>
  <si>
    <t>Čuchačka na chráničku, ON 38 6725</t>
  </si>
  <si>
    <t xml:space="preserve">ks </t>
  </si>
  <si>
    <t>464030201</t>
  </si>
  <si>
    <t>230220031</t>
  </si>
  <si>
    <t>Montáž čuchačky na chráničku PN 38 6724</t>
  </si>
  <si>
    <t>-676664197</t>
  </si>
  <si>
    <t>489000005</t>
  </si>
  <si>
    <t>Frialen - elektrotvarovka MB - objímka so zarážkou, D 63</t>
  </si>
  <si>
    <t>-1194365125</t>
  </si>
  <si>
    <t>489000106</t>
  </si>
  <si>
    <t>Frialen - elektrotvarovka MV - dno klenuté, D 63</t>
  </si>
  <si>
    <t>-238158606</t>
  </si>
  <si>
    <t>489000184</t>
  </si>
  <si>
    <t>Frialen - elektrotvarovka W45 - koleno 45 st., D 63</t>
  </si>
  <si>
    <t>488912856</t>
  </si>
  <si>
    <t>489000207</t>
  </si>
  <si>
    <t>Frialen - elektrotvarovka T - T-kus, D 63</t>
  </si>
  <si>
    <t>-1342333210</t>
  </si>
  <si>
    <t>489000269</t>
  </si>
  <si>
    <t>Frialen - elektrotvarovka DAA (Kit) - prípojková navŕtavacia armatúra s predĺženou odbočkou, D 160/63</t>
  </si>
  <si>
    <t>-620439100</t>
  </si>
  <si>
    <t>489000354</t>
  </si>
  <si>
    <t>Frialen - elektrotvarovka KHP - guľový kohút z PE s dlhými ramenami, so zemnou súpravou teleskopickou , D 63</t>
  </si>
  <si>
    <t>súb</t>
  </si>
  <si>
    <t>-520573219</t>
  </si>
  <si>
    <t>230220001</t>
  </si>
  <si>
    <t>Montáž zemnej súpravy pre posúvače ON 13 6580</t>
  </si>
  <si>
    <t>-475633026</t>
  </si>
  <si>
    <t>489000673</t>
  </si>
  <si>
    <t>Poklop liatinový, šupátkový, typ Y 4504</t>
  </si>
  <si>
    <t>-849298822</t>
  </si>
  <si>
    <t>489000671</t>
  </si>
  <si>
    <t>Poklop liatinový, ventilový, typ Y 4510</t>
  </si>
  <si>
    <t>-1632755429</t>
  </si>
  <si>
    <t>489000661</t>
  </si>
  <si>
    <t>Plynárenská orientačná tabuľka, Al plech, veľká 105 x 150 x 0,63 mm</t>
  </si>
  <si>
    <t>447267922</t>
  </si>
  <si>
    <t>230220012</t>
  </si>
  <si>
    <t>Montáž orientačnej tabulky</t>
  </si>
  <si>
    <t>-1019236676</t>
  </si>
  <si>
    <t>491510000</t>
  </si>
  <si>
    <t>Stlpik orientačný, ON 13 2970</t>
  </si>
  <si>
    <t>-1663753442</t>
  </si>
  <si>
    <t>Montáž orientačného stľpika ON 13 2970</t>
  </si>
  <si>
    <t>1508861597</t>
  </si>
  <si>
    <t>230180065</t>
  </si>
  <si>
    <t>Montáž rúrových dielov PE, PP DN 25</t>
  </si>
  <si>
    <t>-434677203</t>
  </si>
  <si>
    <t>230180069</t>
  </si>
  <si>
    <t>Montáž rúrových dielov PE, PP DN 63</t>
  </si>
  <si>
    <t>-1788733892</t>
  </si>
  <si>
    <t>230180078</t>
  </si>
  <si>
    <t>Montáž rúrových dielov PE, PP D x t 160 x do 9.1</t>
  </si>
  <si>
    <t>-2029774453</t>
  </si>
  <si>
    <t>230230016</t>
  </si>
  <si>
    <t>Hlavná tlaková skúška vzduchom 0,6 MPa - STN 38 6413 DN 50</t>
  </si>
  <si>
    <t>-209294873</t>
  </si>
  <si>
    <t>230230076</t>
  </si>
  <si>
    <t>Čistenie potrubí PN 38 6416 do DN 200</t>
  </si>
  <si>
    <t>-926999211</t>
  </si>
  <si>
    <t>489000651</t>
  </si>
  <si>
    <t>Výstražná fólia, STN 73 6006, šírka 300, farba žltá</t>
  </si>
  <si>
    <t>-2141018166</t>
  </si>
  <si>
    <t>489000657</t>
  </si>
  <si>
    <t>Lisavacie spojky, typ SVCZ 4P, pre riame spojenie signal. vodiča</t>
  </si>
  <si>
    <t>1609770349</t>
  </si>
  <si>
    <t>230220451</t>
  </si>
  <si>
    <t>Ukončenie vodiča v PO a SO a zapojenie do 2,5</t>
  </si>
  <si>
    <t>-2000800682</t>
  </si>
  <si>
    <t>489000655</t>
  </si>
  <si>
    <t>Izolovaný signalizačný vodič, typ CE 4 mm2, s PE izoláciou a plným Cu jadrom</t>
  </si>
  <si>
    <t>-17426455</t>
  </si>
  <si>
    <t>489000659</t>
  </si>
  <si>
    <t>Autozásuvka na ukončenie signal. vodiča, 7 pólová, 12 V, nárazuvzdorný plast</t>
  </si>
  <si>
    <t>-1916318300</t>
  </si>
  <si>
    <t>491510003</t>
  </si>
  <si>
    <t>Vývod sig. vodiča na stĺpik, do poklopu</t>
  </si>
  <si>
    <t>-192171260</t>
  </si>
  <si>
    <t>491650000</t>
  </si>
  <si>
    <t>Porealizačné zameranie stl. plynovodu</t>
  </si>
  <si>
    <t>bm</t>
  </si>
  <si>
    <t>-546123847</t>
  </si>
  <si>
    <t>HZS-001</t>
  </si>
  <si>
    <t>Revízie</t>
  </si>
  <si>
    <t>1468312497</t>
  </si>
  <si>
    <t>HZS-003</t>
  </si>
  <si>
    <t>Práca montéra pri zapojení do siete</t>
  </si>
  <si>
    <t>1594295612</t>
  </si>
  <si>
    <t>HZS-005</t>
  </si>
  <si>
    <t>Príprava ku komplexnému vyskúšaniu</t>
  </si>
  <si>
    <t>-1681448950</t>
  </si>
  <si>
    <t>HZS-009</t>
  </si>
  <si>
    <t>Tlakové skúšky, účasť technickej inšpekcie, osvedčenie</t>
  </si>
  <si>
    <t>-1491562328</t>
  </si>
  <si>
    <t>072 - časť STL pripojovacie plynovody</t>
  </si>
  <si>
    <t>33577587</t>
  </si>
  <si>
    <t>1743333617</t>
  </si>
  <si>
    <t>290015968</t>
  </si>
  <si>
    <t>132201101</t>
  </si>
  <si>
    <t>-1408917937</t>
  </si>
  <si>
    <t>920071541</t>
  </si>
  <si>
    <t>162501102.S</t>
  </si>
  <si>
    <t>Vodorovné premiestnenie výkopku po spevnenej ceste z horniny tr.1-4, do 100 m3 na vzdialenosť do 3000 m</t>
  </si>
  <si>
    <t>1826915889</t>
  </si>
  <si>
    <t>Piesok taz drob 0-2 s dopravou a presunom na stavbe</t>
  </si>
  <si>
    <t>1438080552</t>
  </si>
  <si>
    <t>174101001</t>
  </si>
  <si>
    <t>-1283192365</t>
  </si>
  <si>
    <t>-1751376680</t>
  </si>
  <si>
    <t>491610001</t>
  </si>
  <si>
    <t>Potrubie polyetylénové PE D 32x3,0; ak. mat. PE 100, SDR 11</t>
  </si>
  <si>
    <t>1804093786</t>
  </si>
  <si>
    <t>491612004</t>
  </si>
  <si>
    <t>Potrubie polyetylénové - ochranné potrubie PE D 63x5,8; ak. mat. PE 100, SDR 11</t>
  </si>
  <si>
    <t>-203424090</t>
  </si>
  <si>
    <t>491620002</t>
  </si>
  <si>
    <t>Objímka spojovacia so zarážkou Frialen FKWMB, D 32</t>
  </si>
  <si>
    <t>350741597</t>
  </si>
  <si>
    <t>491620071</t>
  </si>
  <si>
    <t>Elektrotvarovka koleno 90 st., Frialen FKW90, D 32</t>
  </si>
  <si>
    <t>886791605</t>
  </si>
  <si>
    <t>489000401</t>
  </si>
  <si>
    <t>Frialen - elektrotvarovka USTN - prechodka PE/oceľ, D 32/DN 25</t>
  </si>
  <si>
    <t>-591057131</t>
  </si>
  <si>
    <t>489000254</t>
  </si>
  <si>
    <t>Frialen - elektrotvarovka DAA (Kit) - prípojková navŕtavacia armatúra s predĺženou odbočkou, D 63/32</t>
  </si>
  <si>
    <t>2144075816</t>
  </si>
  <si>
    <t>487100021</t>
  </si>
  <si>
    <t>Guľový plneprietokový kohút, G 1" so zatkou</t>
  </si>
  <si>
    <t>135436088</t>
  </si>
  <si>
    <t>230180066</t>
  </si>
  <si>
    <t>Montáž rúrových dielov PE, PP DN 32</t>
  </si>
  <si>
    <t>-1375136242</t>
  </si>
  <si>
    <t>1557782812</t>
  </si>
  <si>
    <t>230180152</t>
  </si>
  <si>
    <t>Zhotovenie odbočky PE D 32 - 63</t>
  </si>
  <si>
    <t>1652308337</t>
  </si>
  <si>
    <t>230202102</t>
  </si>
  <si>
    <t>Montáž plyn. prípojok z polyetyl. rúr zváraných elektrotvarovkami,dľžka prípojky do 30 m. D  32 mm</t>
  </si>
  <si>
    <t>868891701</t>
  </si>
  <si>
    <t>Hlavná tlaková skúška vzduchom 0,6 MPa - STN 38 6413 do DN 50</t>
  </si>
  <si>
    <t>-1867396916</t>
  </si>
  <si>
    <t>Čistenie potrubí PN 38 6416 DN 200</t>
  </si>
  <si>
    <t>-1683511161</t>
  </si>
  <si>
    <t>491510005</t>
  </si>
  <si>
    <t>Signalizačný vodič, lisované spojky</t>
  </si>
  <si>
    <t>1235669731</t>
  </si>
  <si>
    <t>491510006</t>
  </si>
  <si>
    <t>Výstražná fólia z PVC, šírka 33 cm</t>
  </si>
  <si>
    <t>294895112</t>
  </si>
  <si>
    <t>491650001</t>
  </si>
  <si>
    <t>Porealizačné zameranie stl. plynových prípojok</t>
  </si>
  <si>
    <t>414556868</t>
  </si>
  <si>
    <t>1214345090</t>
  </si>
  <si>
    <t>-1904139535</t>
  </si>
  <si>
    <t>1709356577</t>
  </si>
  <si>
    <t>08 - SO 08 NN rozvody</t>
  </si>
  <si>
    <t xml:space="preserve">    21-M - Elektromontáže</t>
  </si>
  <si>
    <t xml:space="preserve">    46-M - Zemné práce pri exter.mont.prácach</t>
  </si>
  <si>
    <t>-727790226</t>
  </si>
  <si>
    <t>949942101</t>
  </si>
  <si>
    <t>Hydraulická zdvíhacia plošina inštalovaná na automobilovom podvozku výšky zdvihu do 27 m</t>
  </si>
  <si>
    <t>-937874390</t>
  </si>
  <si>
    <t>21-M</t>
  </si>
  <si>
    <t>Elektromontáže</t>
  </si>
  <si>
    <t>210010070</t>
  </si>
  <si>
    <t>Rúrka tuhá elektroinštalačná z PVC, uložená pevne</t>
  </si>
  <si>
    <t>-1458999733</t>
  </si>
  <si>
    <t>345710002501</t>
  </si>
  <si>
    <t>Rúrka tuhá PVC-U, DN 75</t>
  </si>
  <si>
    <t>327543877</t>
  </si>
  <si>
    <t>552810003401</t>
  </si>
  <si>
    <t>Držiak zvodových rúr pre VRIS</t>
  </si>
  <si>
    <t>-428230517</t>
  </si>
  <si>
    <t>5989538516</t>
  </si>
  <si>
    <t>Čiapka plast. na zvodove rury 75-90 mm - CWS, typ Kryt 75-90 mm</t>
  </si>
  <si>
    <t>2021609172</t>
  </si>
  <si>
    <t>345110600100</t>
  </si>
  <si>
    <t>Paska upinacia nerez 16mm</t>
  </si>
  <si>
    <t>-52572099</t>
  </si>
  <si>
    <t>345110600002</t>
  </si>
  <si>
    <t xml:space="preserve">Spona nerez pre pasku 16mm </t>
  </si>
  <si>
    <t>-1148498143</t>
  </si>
  <si>
    <t>210010125.S</t>
  </si>
  <si>
    <t>Rúrka ochranná z PE, novoduru, do D 100 mm uložená voľne, vnútorná</t>
  </si>
  <si>
    <t>-2104288838</t>
  </si>
  <si>
    <t>345710006250</t>
  </si>
  <si>
    <t>Chránička ohybná  korugovaná  z HDPE, D 90 mm</t>
  </si>
  <si>
    <t>2135385862</t>
  </si>
  <si>
    <t>210040001</t>
  </si>
  <si>
    <t>Stožiar z predpätého betónu 9-15 m/3-45 kN jednoduchý</t>
  </si>
  <si>
    <t>1840848774</t>
  </si>
  <si>
    <t>592610001200</t>
  </si>
  <si>
    <t>Stožiar betónový predpätý, bez výstroja EPV 10,5/10, dĺžka 10,6 m</t>
  </si>
  <si>
    <t>-592579080</t>
  </si>
  <si>
    <t>210040010</t>
  </si>
  <si>
    <t>Montáž objimky kotevnej</t>
  </si>
  <si>
    <t>1458509240</t>
  </si>
  <si>
    <t>311870002101</t>
  </si>
  <si>
    <t xml:space="preserve">Objímka kotevná d 160 mm pozinkovaná </t>
  </si>
  <si>
    <t>-29389050</t>
  </si>
  <si>
    <t>210040376-1</t>
  </si>
  <si>
    <t>Montáž objimky strmeňovej  892503 s dvoma okami</t>
  </si>
  <si>
    <t>-497321514</t>
  </si>
  <si>
    <t>311870010501</t>
  </si>
  <si>
    <t>Objímka strmeňová s dvoma okami  (892503) - príslušenstvo ku konzolám NN, VN</t>
  </si>
  <si>
    <t>-186994417</t>
  </si>
  <si>
    <t>210040374</t>
  </si>
  <si>
    <t>Montáž objimky strmenovej 892501 s okom na JB</t>
  </si>
  <si>
    <t>1214572015</t>
  </si>
  <si>
    <t>311870008600</t>
  </si>
  <si>
    <t>Objímka strmeň 250 mm s okom 38-02 (892501) - príslušenstvo ku konzolám NN, VN</t>
  </si>
  <si>
    <t>-1383451543</t>
  </si>
  <si>
    <t>210040280</t>
  </si>
  <si>
    <t>Montáž objimky strmeňovej   892505 s hákom</t>
  </si>
  <si>
    <t>784742579</t>
  </si>
  <si>
    <t>311870008800</t>
  </si>
  <si>
    <t>Objímka strmeň 250 mm s hákom 43-01 (892505) - príslušenstvo ku konzolám NN, VN</t>
  </si>
  <si>
    <t>-770353878</t>
  </si>
  <si>
    <t>210040300</t>
  </si>
  <si>
    <t xml:space="preserve">Montáž  svorky kotevnej </t>
  </si>
  <si>
    <t>2014330291</t>
  </si>
  <si>
    <t>354310009001</t>
  </si>
  <si>
    <t>Svorka kotevná pre izoláciu ved. nn typ B</t>
  </si>
  <si>
    <t>1508892624</t>
  </si>
  <si>
    <t>210040380</t>
  </si>
  <si>
    <t xml:space="preserve">Montáž  svorky nosnej </t>
  </si>
  <si>
    <t>-1821100892</t>
  </si>
  <si>
    <t>354310009502</t>
  </si>
  <si>
    <t>Svorka nosná pre izol. ved. nn typ B 60</t>
  </si>
  <si>
    <t>292631678</t>
  </si>
  <si>
    <t>210040389</t>
  </si>
  <si>
    <t>Montáž obmedzovača prepätia LVA-440-CS (pre izolované vedenia)</t>
  </si>
  <si>
    <t>-1472320345</t>
  </si>
  <si>
    <t>357210026900</t>
  </si>
  <si>
    <t xml:space="preserve">Obmedzovač prepätia LVA-440B-KL </t>
  </si>
  <si>
    <t>-158667444</t>
  </si>
  <si>
    <t>210040400</t>
  </si>
  <si>
    <t>Montáž svorky nn odboč. prepichovacej typ 70-120/70-120</t>
  </si>
  <si>
    <t>1691315384</t>
  </si>
  <si>
    <t>354310010304</t>
  </si>
  <si>
    <t>Svorka nn odbočná prepichovacia 70-120/70-120</t>
  </si>
  <si>
    <t>-113794204</t>
  </si>
  <si>
    <t>210050831</t>
  </si>
  <si>
    <t>Číslovanie a označenie stožiarov</t>
  </si>
  <si>
    <t>39330681</t>
  </si>
  <si>
    <t>5489511010</t>
  </si>
  <si>
    <t xml:space="preserve">Samolepka BLESK-B3 +  Samolepka uzemnenie +  Reflexný pásik - strieborný 3M   </t>
  </si>
  <si>
    <t>103545738</t>
  </si>
  <si>
    <t>210101061</t>
  </si>
  <si>
    <t xml:space="preserve">Koncová rozdeľovacia hlava káblová </t>
  </si>
  <si>
    <t>-143778971</t>
  </si>
  <si>
    <t>345181065000</t>
  </si>
  <si>
    <t>Hlava rozdel. kab. 4x 70-150 mm2</t>
  </si>
  <si>
    <t>1867923416</t>
  </si>
  <si>
    <t>210120102.S</t>
  </si>
  <si>
    <t>Poistka nožová veľkost 00 do 160 A 500 V</t>
  </si>
  <si>
    <t>161401026</t>
  </si>
  <si>
    <t>345290006200.S</t>
  </si>
  <si>
    <t>Poistková vložka nožová PNA1 100A gG, veľkosť 1</t>
  </si>
  <si>
    <t>636540404</t>
  </si>
  <si>
    <t>345290006300.S</t>
  </si>
  <si>
    <t>Poistková vložka nožová PNA1 125A gG, veľkosť 1</t>
  </si>
  <si>
    <t>2119121232</t>
  </si>
  <si>
    <t>345290006400.S</t>
  </si>
  <si>
    <t>Poistková vložka nožová PNA1 160A gG, veľkosť 1</t>
  </si>
  <si>
    <t>-1877488938</t>
  </si>
  <si>
    <t>210120104</t>
  </si>
  <si>
    <t>Poistka nožová veľkost 2 do 400 A 500 V</t>
  </si>
  <si>
    <t>-1323035728</t>
  </si>
  <si>
    <t>6403000011</t>
  </si>
  <si>
    <t xml:space="preserve">Skratová prepojka vel. 2, 400 A </t>
  </si>
  <si>
    <t>276355071</t>
  </si>
  <si>
    <t>210120104.S</t>
  </si>
  <si>
    <t>-881126290</t>
  </si>
  <si>
    <t>345290007500.S</t>
  </si>
  <si>
    <t>Poistková vložka nožová PNA2 200A gG, veľkosť 2</t>
  </si>
  <si>
    <t>1505907502</t>
  </si>
  <si>
    <t>210120106.S</t>
  </si>
  <si>
    <t>Poistka nožová veľkost 000 do 160A 500 V</t>
  </si>
  <si>
    <t>953807278</t>
  </si>
  <si>
    <t>345290005100.S</t>
  </si>
  <si>
    <t>Poistková vložka nožová PNA000 50A gG, veľkosť 000</t>
  </si>
  <si>
    <t>973527690</t>
  </si>
  <si>
    <t>210193004.S</t>
  </si>
  <si>
    <t>Rozpájacia a istiaca plastová skriňa pilierová - typ SR 4</t>
  </si>
  <si>
    <t>2051907142</t>
  </si>
  <si>
    <t>357110002300.S</t>
  </si>
  <si>
    <t>Skriňa rozpájacia istiaca, odpin. 2/3 VV K typ SR 4 DIN 0 VV 2/3 P2, IP2X+ Keramzit</t>
  </si>
  <si>
    <t>1098243738</t>
  </si>
  <si>
    <t>357110002600.S</t>
  </si>
  <si>
    <t>Skriňa rozpájacia istiaca, odpin. 0/5 VV K typ SR 4 DIN 0 VV 0/5 P2, IP2X+ Keramzit</t>
  </si>
  <si>
    <t>-358979561</t>
  </si>
  <si>
    <t>210193006.S</t>
  </si>
  <si>
    <t>Rozpájacia a istiaca plastová skriňa pilierová - typ SR 6</t>
  </si>
  <si>
    <t>-525978890</t>
  </si>
  <si>
    <t>357110005400.S</t>
  </si>
  <si>
    <t>Skriňa rozpájacia istiaca, odpin. 3/4 VV K typ SR 6 DIN 0 VV 3/4 P2, IP2X+ Keramzit</t>
  </si>
  <si>
    <t>-1413361093</t>
  </si>
  <si>
    <t>357110005500.S</t>
  </si>
  <si>
    <t>Skriňa rozpájacia istiaca, odpin. 2/5 VV K typ SR 6 DIN 0 VV 2/5 P2, IP2X+ Keramzit</t>
  </si>
  <si>
    <t>-56407714</t>
  </si>
  <si>
    <t>210193031.S</t>
  </si>
  <si>
    <t>Rozpájacia a istiaca plastová skriňa VRIS - 3x250 A</t>
  </si>
  <si>
    <t>-543122086</t>
  </si>
  <si>
    <t>357110013901.S</t>
  </si>
  <si>
    <t>Skriňa rozpájacia istiaca VRIS 3x250A poist. 2H 120, 1D 240</t>
  </si>
  <si>
    <t>1676068079</t>
  </si>
  <si>
    <t>357110014890.S</t>
  </si>
  <si>
    <t>Upínací nerezový pás</t>
  </si>
  <si>
    <t>1507594042</t>
  </si>
  <si>
    <t>210204201</t>
  </si>
  <si>
    <t>Elektrovýstroj stožiara pre 1 okruh</t>
  </si>
  <si>
    <t>KUS</t>
  </si>
  <si>
    <t>-759213060</t>
  </si>
  <si>
    <t>357023240-1</t>
  </si>
  <si>
    <t>Poistková stožiarová rozvodnica radu TB 1</t>
  </si>
  <si>
    <t>Kus</t>
  </si>
  <si>
    <t>1327265251</t>
  </si>
  <si>
    <t>345010220</t>
  </si>
  <si>
    <t>FG-Poist.vložka C10  6A</t>
  </si>
  <si>
    <t>-196952902</t>
  </si>
  <si>
    <t>345010030</t>
  </si>
  <si>
    <t>FG-Poist.dotyk  VD II- 6A</t>
  </si>
  <si>
    <t>-2012973432</t>
  </si>
  <si>
    <t>210220010</t>
  </si>
  <si>
    <t>Náter zemniaceho pásku do 120 mm2(1x náter včít.svo riek a vyznač.žlt.pruhov)</t>
  </si>
  <si>
    <t>1516894536</t>
  </si>
  <si>
    <t>2462167500</t>
  </si>
  <si>
    <t>Email syntetický  vonkajší Industrol zelený S 2013</t>
  </si>
  <si>
    <t>1596651514</t>
  </si>
  <si>
    <t>2462168100</t>
  </si>
  <si>
    <t>Email syntetický  vonkajší Industrol žltý   S 2013</t>
  </si>
  <si>
    <t>-2030064650</t>
  </si>
  <si>
    <t>2464203000</t>
  </si>
  <si>
    <t>Riedidlo do olejovo-syntetickej farby S 6006</t>
  </si>
  <si>
    <t>-1854560053</t>
  </si>
  <si>
    <t>210220020.S</t>
  </si>
  <si>
    <t>Uzemňovacie vedenie v zemi FeZn vrátane izolácie spojov</t>
  </si>
  <si>
    <t>382179237</t>
  </si>
  <si>
    <t>354410058800.S</t>
  </si>
  <si>
    <t>Pásovina uzemňovacia FeZn 30 x 4 mm</t>
  </si>
  <si>
    <t>1976038585</t>
  </si>
  <si>
    <t>210220381</t>
  </si>
  <si>
    <t>Ochranná lišta drevená alebo z umelej hmoty, dľž ka 2 m</t>
  </si>
  <si>
    <t>-39199294</t>
  </si>
  <si>
    <t>35404087001</t>
  </si>
  <si>
    <t>Ochranna doska  1700/70/30</t>
  </si>
  <si>
    <t>989056673</t>
  </si>
  <si>
    <t>210222247</t>
  </si>
  <si>
    <t>Svorka FeZn skúšobná SZ, pre vonkajšie práce</t>
  </si>
  <si>
    <t>256828723</t>
  </si>
  <si>
    <t>354410004300.S</t>
  </si>
  <si>
    <t>Svorka FeZn skúšobná označenie SZ</t>
  </si>
  <si>
    <t>1217378301</t>
  </si>
  <si>
    <t>210251575</t>
  </si>
  <si>
    <t>Vystavenie revíznej správy</t>
  </si>
  <si>
    <t>-360489273</t>
  </si>
  <si>
    <t>210902331</t>
  </si>
  <si>
    <t>Kábel hliníkový silový pre vonkajšie vedenia, uložený pevne NFA2X 0,6/1 kV 4x120</t>
  </si>
  <si>
    <t>1265853474</t>
  </si>
  <si>
    <t>341110039000.S</t>
  </si>
  <si>
    <t>Kábel hliníkový závesný NFA2X 4x120 mm2</t>
  </si>
  <si>
    <t>-2060911012</t>
  </si>
  <si>
    <t>210902332</t>
  </si>
  <si>
    <t>Kábel hliníkový silový pre vonkajšie vedenia, uložený pevne NFA2X 0,6/1 kV 4x120+25</t>
  </si>
  <si>
    <t>1798336355</t>
  </si>
  <si>
    <t>341110039101.S</t>
  </si>
  <si>
    <t>Kábel hliníkový závesný NFA2X 4x120+25 mm2</t>
  </si>
  <si>
    <t>1050066478</t>
  </si>
  <si>
    <t>210900450</t>
  </si>
  <si>
    <t>Vodič hliníkový silový, uložený pevne NAYY 0,6/1 kV 1x70 pre vonkajšie práce</t>
  </si>
  <si>
    <t>1552547518</t>
  </si>
  <si>
    <t>341110033010</t>
  </si>
  <si>
    <t>Vodič hliníkový NAYY-J 1x70 mm2</t>
  </si>
  <si>
    <t>1754504180</t>
  </si>
  <si>
    <t>210902464</t>
  </si>
  <si>
    <t>Kábel hliníkový silový, uložený pevne NAYY 0,6/1 kV 4x70 pre vonkajšie práce</t>
  </si>
  <si>
    <t>1405408641</t>
  </si>
  <si>
    <t>341110034200.S</t>
  </si>
  <si>
    <t>Kábel hliníkový NAYY-J 4x70 SM mm2</t>
  </si>
  <si>
    <t>1906207475</t>
  </si>
  <si>
    <t>210902466</t>
  </si>
  <si>
    <t>Kábel hliníkový silový, uložený pevne NAYY 0,6/1 kV 4x150 pre vonkajšie práce</t>
  </si>
  <si>
    <t>-662040570</t>
  </si>
  <si>
    <t>341110034400.S</t>
  </si>
  <si>
    <t>Kábel hliníkový NAYY-J 4x150 SM mm2</t>
  </si>
  <si>
    <t>844642505</t>
  </si>
  <si>
    <t>210950202</t>
  </si>
  <si>
    <t>Príplatok na zaťahovanie káblov, váha kábla do 2 kg</t>
  </si>
  <si>
    <t>2020825658</t>
  </si>
  <si>
    <t>121012226</t>
  </si>
  <si>
    <t>HZS-002</t>
  </si>
  <si>
    <t>Práca montéra pri odpojení zariadenia od siete</t>
  </si>
  <si>
    <t>-753954561</t>
  </si>
  <si>
    <t>2120822360</t>
  </si>
  <si>
    <t>HZS-004</t>
  </si>
  <si>
    <t>Nešpecifikované práce</t>
  </si>
  <si>
    <t>-751310077</t>
  </si>
  <si>
    <t>PD</t>
  </si>
  <si>
    <t>Presun dodávok</t>
  </si>
  <si>
    <t>%</t>
  </si>
  <si>
    <t>1214172248</t>
  </si>
  <si>
    <t>PM</t>
  </si>
  <si>
    <t>Podružný materiál</t>
  </si>
  <si>
    <t>-2105662672</t>
  </si>
  <si>
    <t>PPV</t>
  </si>
  <si>
    <t>Podiel pridružených výkonov</t>
  </si>
  <si>
    <t>-1514102716</t>
  </si>
  <si>
    <t>Zemné práce pri exter.mont.prácach</t>
  </si>
  <si>
    <t>460010024</t>
  </si>
  <si>
    <t>Vytýčenie trasy káblového vedenia,v zastavanom priestore</t>
  </si>
  <si>
    <t>KM</t>
  </si>
  <si>
    <t>-286346128</t>
  </si>
  <si>
    <t>2462061900</t>
  </si>
  <si>
    <t>Email olejový vonkajší červený  Emolex O 2117</t>
  </si>
  <si>
    <t>-1455913792</t>
  </si>
  <si>
    <t>5839500600</t>
  </si>
  <si>
    <t>Značka meračská povrch m 1 I/1</t>
  </si>
  <si>
    <t>kus</t>
  </si>
  <si>
    <t>530437512</t>
  </si>
  <si>
    <t>460050602.S</t>
  </si>
  <si>
    <t>Výkop jamy pre stožiar, bet.základ, kotvu, príp. iné zar.,(vč.čerp.vody), ručný ,v zemine tr. 3 - 4</t>
  </si>
  <si>
    <t>829286313</t>
  </si>
  <si>
    <t>460080002</t>
  </si>
  <si>
    <t>Základ z prostého betónu s dopravou zmesi a betonážou do debnenia</t>
  </si>
  <si>
    <t>-1277498903</t>
  </si>
  <si>
    <t>5893322200</t>
  </si>
  <si>
    <t>Betón STN EN 206-1-C30/37-XA1, XF4(SK)-Cl0,4-Dmax16-S3 z cementu portlandského</t>
  </si>
  <si>
    <t>-668799512</t>
  </si>
  <si>
    <t>460120061</t>
  </si>
  <si>
    <t>Odvoz zeminy vrátane naloženia, rozhodenia a úpravy povrchu.</t>
  </si>
  <si>
    <t>-450718256</t>
  </si>
  <si>
    <t>460200173.S</t>
  </si>
  <si>
    <t>Hĺbenie káblovej ryhy ručne 35 cm širokej a 90 cm hlbokej, v zemine triedy 3</t>
  </si>
  <si>
    <t>-324565698</t>
  </si>
  <si>
    <t>460200273.S</t>
  </si>
  <si>
    <t>Hĺbenie káblovej ryhy ručne 50 cm širokej a 90 cm hlbokej, v zemine triedy 3</t>
  </si>
  <si>
    <t>-673724510</t>
  </si>
  <si>
    <t>460200313.S</t>
  </si>
  <si>
    <t>Hĺbenie káblovej ryhy ručne 50 cm širokej a 130 cm hlbokej, v zemine triedy 3</t>
  </si>
  <si>
    <t>1512177060</t>
  </si>
  <si>
    <t>460200653.S</t>
  </si>
  <si>
    <t>Hĺbenie káblovej ryhy ručne 65 cm širokej a 90 cm hlbokej, v zemine triedy 3</t>
  </si>
  <si>
    <t>-2108779559</t>
  </si>
  <si>
    <t>460200683.S</t>
  </si>
  <si>
    <t>Hĺbenie káblovej ryhy ručne 65 cm širokej a 130 cm hlbokej, v zemine triedy 3</t>
  </si>
  <si>
    <t>1891147330</t>
  </si>
  <si>
    <t>460200853.S</t>
  </si>
  <si>
    <t>Hĺbenie káblovej ryhy ručne 80 cm širokej a 90 cm hlbokej, v zemine triedy 3</t>
  </si>
  <si>
    <t>492910651</t>
  </si>
  <si>
    <t>460200893.S</t>
  </si>
  <si>
    <t>Hĺbenie káblovej ryhy ručne 80 cm širokej a 130 cm hlbokej, v zemine triedy 3</t>
  </si>
  <si>
    <t>781037815</t>
  </si>
  <si>
    <t>460201053.S</t>
  </si>
  <si>
    <t>Hĺbenie káblovej ryhy ručne 100 cm širokej a 90 cm hlbokej, v zemine triedy 3</t>
  </si>
  <si>
    <t>365594945</t>
  </si>
  <si>
    <t>460400001.S</t>
  </si>
  <si>
    <t>Paženie káblovej ryhy šírky do 130 cm hĺbky do 200 cm</t>
  </si>
  <si>
    <t>541668190</t>
  </si>
  <si>
    <t>605110001700.S</t>
  </si>
  <si>
    <t>Dosky a fošne zo smreku neopracované neomietané akosť II hr. 18-22 mm, š. 250-300 mm</t>
  </si>
  <si>
    <t>-625719992</t>
  </si>
  <si>
    <t>605120002200.S</t>
  </si>
  <si>
    <t>Hranoly zo smrekovca neopracované hranené akosť II, prierez 25-75 cm2, dĺ. 1000-1750 mm</t>
  </si>
  <si>
    <t>-227310734</t>
  </si>
  <si>
    <t>999000000100.S</t>
  </si>
  <si>
    <t>Ostatný materiál</t>
  </si>
  <si>
    <t>eur</t>
  </si>
  <si>
    <t>258068800</t>
  </si>
  <si>
    <t>460400101.S</t>
  </si>
  <si>
    <t>Odstránenie príložného paženia z ryhy šírky do 1, 3 m hĺbky do 2 m</t>
  </si>
  <si>
    <t>-981924355</t>
  </si>
  <si>
    <t>460420022</t>
  </si>
  <si>
    <t>Zriadenie, rekonšt. káblového lôžka z piesku bez zakrytia, v ryhe šír. do 65 cm, hrúbky vrstvy do 10 cm</t>
  </si>
  <si>
    <t>-1312560912</t>
  </si>
  <si>
    <t>460420041.S</t>
  </si>
  <si>
    <t>Zriadenie káblového lôžka z piesku a cementu bez zakrytia, v ryhe šírky do 130 cm, hr. vrstvy do 10 cm</t>
  </si>
  <si>
    <t>-373068182</t>
  </si>
  <si>
    <t>583310000600.S</t>
  </si>
  <si>
    <t>Kamenivo ťažené drobné frakcia 0-4 mm</t>
  </si>
  <si>
    <t>-1537920120</t>
  </si>
  <si>
    <t>1910475869</t>
  </si>
  <si>
    <t>283230008000.S</t>
  </si>
  <si>
    <t>Výstražná fóla PE, š. 300, farba červená</t>
  </si>
  <si>
    <t>-580569674</t>
  </si>
  <si>
    <t>460560173.S</t>
  </si>
  <si>
    <t>Ručný zásyp nezap. káblovej ryhy bez zhutn. zeminy, 35 cm širokej, 90 cm hlbokej v zemine tr. 3</t>
  </si>
  <si>
    <t>1273987334</t>
  </si>
  <si>
    <t>460560273.S</t>
  </si>
  <si>
    <t>Ručný zásyp nezap. káblovej ryhy bez zhutn. zeminy, 50 cm širokej, 90 cm hlkbokej v zemine tr. 3</t>
  </si>
  <si>
    <t>36130201</t>
  </si>
  <si>
    <t>112</t>
  </si>
  <si>
    <t>460560313.S</t>
  </si>
  <si>
    <t>Ručný zásyp nezap. káblovej ryhy bez zhutn. zeminy, 50 cm širokej, 130 cm hlbokej v zemine tr. 3</t>
  </si>
  <si>
    <t>-414818627</t>
  </si>
  <si>
    <t>113</t>
  </si>
  <si>
    <t>460560653.S</t>
  </si>
  <si>
    <t>Ručný zásyp nezap. káblovej ryhy bez zhutn. zeminy, 65 cm širokej, 90 cm hlbokej v zemine tr. 3</t>
  </si>
  <si>
    <t>-749110713</t>
  </si>
  <si>
    <t>114</t>
  </si>
  <si>
    <t>460560683.S</t>
  </si>
  <si>
    <t>Ručný zásyp nezap. káblovej ryhy bez zhutn. zeminy, 65 cm širokej, 130 cm hlbokej v zemine tr. 3</t>
  </si>
  <si>
    <t>-1873699566</t>
  </si>
  <si>
    <t>115</t>
  </si>
  <si>
    <t>460560853.S</t>
  </si>
  <si>
    <t>Ručný zásyp nezap. káblovej ryhy bez zhutn. zeminy, 80 cm širokej, 90 cm hlbokej v zemine tr. 3</t>
  </si>
  <si>
    <t>1997636927</t>
  </si>
  <si>
    <t>116</t>
  </si>
  <si>
    <t>460560893.S</t>
  </si>
  <si>
    <t>Ručný zásyp nezap. káblovej ryhy bez zhutn. zeminy, 80 cm širokej, 130 cm hlbokej v zemine tr. 3</t>
  </si>
  <si>
    <t>459076873</t>
  </si>
  <si>
    <t>117</t>
  </si>
  <si>
    <t>460561053.S</t>
  </si>
  <si>
    <t>Ručný zásyp nezap. káblovej ryhy bez zhutn. zeminy, 100 cm širokej, 90 cm hlbokej v zemine tr. 3</t>
  </si>
  <si>
    <t>-347261465</t>
  </si>
  <si>
    <t>118</t>
  </si>
  <si>
    <t>583410003500.S</t>
  </si>
  <si>
    <t>Kamenivo drvené hrubé frakcia 32-63 mm</t>
  </si>
  <si>
    <t>1512277070</t>
  </si>
  <si>
    <t>119</t>
  </si>
  <si>
    <t>-188878282</t>
  </si>
  <si>
    <t>120</t>
  </si>
  <si>
    <t>460600001.S</t>
  </si>
  <si>
    <t>Naloženie zeminy, odvoz do 1 km a zloženie na skládke a jazda späť</t>
  </si>
  <si>
    <t>-537520178</t>
  </si>
  <si>
    <t>121</t>
  </si>
  <si>
    <t>460600002.S</t>
  </si>
  <si>
    <t>Príplatok za odvoz zeminy za každý ďalší km a jazda späť</t>
  </si>
  <si>
    <t>2096646957</t>
  </si>
  <si>
    <t>122</t>
  </si>
  <si>
    <t>460620006.S</t>
  </si>
  <si>
    <t>Osiatie povrchu trávnym semenom ručne, zasekanie hrablami,postrek,</t>
  </si>
  <si>
    <t>-328189129</t>
  </si>
  <si>
    <t>123</t>
  </si>
  <si>
    <t>005720001300.S</t>
  </si>
  <si>
    <t>Osivá tráv - trávové semeno</t>
  </si>
  <si>
    <t>-339442809</t>
  </si>
  <si>
    <t>124</t>
  </si>
  <si>
    <t>460620013.S</t>
  </si>
  <si>
    <t>Proviz. úprava terénu v zemine tr. 3, aby nerovnosti terénu neboli väčšie ako 2 cm od vodor.hladiny</t>
  </si>
  <si>
    <t>-1123821316</t>
  </si>
  <si>
    <t>08.1 - SO 08.1 Odberné elektrické zariadenia</t>
  </si>
  <si>
    <t>210010091</t>
  </si>
  <si>
    <t>Rúrka ohybná elektroinštalačná z HDPE, D 63 uložená voľne</t>
  </si>
  <si>
    <t>563453853</t>
  </si>
  <si>
    <t>345710006230</t>
  </si>
  <si>
    <t>Chránička ohybná z HDPE , D 63 mm</t>
  </si>
  <si>
    <t>-1022083800</t>
  </si>
  <si>
    <t>210101062</t>
  </si>
  <si>
    <t>Koncová rozdeľovacia hlava káblová</t>
  </si>
  <si>
    <t>738309870</t>
  </si>
  <si>
    <t>345181065001</t>
  </si>
  <si>
    <t>Hlava rozdel. kab. 4x 6-25 mm2, typ SBO 4.1</t>
  </si>
  <si>
    <t>-1134662202</t>
  </si>
  <si>
    <t>210111002.S</t>
  </si>
  <si>
    <t>Zásuvka vstavaná 250V / 16A vrátane zapojenia, vyhotovenie 3P</t>
  </si>
  <si>
    <t>-1355472073</t>
  </si>
  <si>
    <t>345540007510.S</t>
  </si>
  <si>
    <t>Zásuvka panelová, 250V, 16A, 3P IP54</t>
  </si>
  <si>
    <t>-1074307323</t>
  </si>
  <si>
    <t>210111003.S</t>
  </si>
  <si>
    <t>Zásuvka vstavaná 400 V / 16A vrátane zapojenia, vyhotovenie 4P, 5P</t>
  </si>
  <si>
    <t>1594714098</t>
  </si>
  <si>
    <t>345540007611.S</t>
  </si>
  <si>
    <t>Zásuvka panelová, 400V, 16A, 5P IP54</t>
  </si>
  <si>
    <t>1886301488</t>
  </si>
  <si>
    <t>210120401.S</t>
  </si>
  <si>
    <t>Istič vzduchový jednopólový do 63 A</t>
  </si>
  <si>
    <t>-2064940325</t>
  </si>
  <si>
    <t>358220006900.S</t>
  </si>
  <si>
    <t>Istič 1P, 16 A, charakteristika B, 10 kA</t>
  </si>
  <si>
    <t>-886480572</t>
  </si>
  <si>
    <t>210120404.S</t>
  </si>
  <si>
    <t>Istič vzduchový trojpólový do 63 A</t>
  </si>
  <si>
    <t>-1850868937</t>
  </si>
  <si>
    <t>358220046300.S</t>
  </si>
  <si>
    <t>Istič 3P, 25 A, charakteristika B, 10 kA</t>
  </si>
  <si>
    <t>-685887926</t>
  </si>
  <si>
    <t>358220048900.S</t>
  </si>
  <si>
    <t>Istič 3P, 16 A, charakteristika C, 10 kA</t>
  </si>
  <si>
    <t>940472311</t>
  </si>
  <si>
    <t>210120411.S</t>
  </si>
  <si>
    <t>Prúdové chrániče štvorpólové 25 - 80 A</t>
  </si>
  <si>
    <t>-206178485</t>
  </si>
  <si>
    <t>358230026100.S</t>
  </si>
  <si>
    <t>Prúdový chránič 4P, 40 A, 30 mA, typ AC, 4 moduly</t>
  </si>
  <si>
    <t>1430872000</t>
  </si>
  <si>
    <t>210161011.S</t>
  </si>
  <si>
    <t>Elektromer trojfázový na priame pripojenie</t>
  </si>
  <si>
    <t>-1495790720</t>
  </si>
  <si>
    <t>357120011101</t>
  </si>
  <si>
    <t>Skriňa elektromerová RE 1.0-F403 (W), P2</t>
  </si>
  <si>
    <t>690293090</t>
  </si>
  <si>
    <t>210192573.S</t>
  </si>
  <si>
    <t>Radová svorkovnica vrátane upevnenia, zapojenia na jednej strane a popis.štítku pre vodič do 10 mm2</t>
  </si>
  <si>
    <t>1184834924</t>
  </si>
  <si>
    <t>345610016300.S</t>
  </si>
  <si>
    <t>Svornica radová RSDP-S 10/0, 61 A, max. prierez pevného vodiča 10 mm2</t>
  </si>
  <si>
    <t>-278036588</t>
  </si>
  <si>
    <t>345610025610.S</t>
  </si>
  <si>
    <t>Príložka PRS/25/0</t>
  </si>
  <si>
    <t>1793844813</t>
  </si>
  <si>
    <t>345610025650.S</t>
  </si>
  <si>
    <t>Koncová zvierka RSD-88</t>
  </si>
  <si>
    <t>414714759</t>
  </si>
  <si>
    <t>210902141.S</t>
  </si>
  <si>
    <t>Kábel hliníkový silový uložený v rúrke 1-AYKY 0,6/1 kV 4x25</t>
  </si>
  <si>
    <t>764847070</t>
  </si>
  <si>
    <t>341110030500.S</t>
  </si>
  <si>
    <t>Kábel hliníkový 1-AYKY 4x25 mm2</t>
  </si>
  <si>
    <t>475821131</t>
  </si>
  <si>
    <t>1564090769</t>
  </si>
  <si>
    <t>210220022</t>
  </si>
  <si>
    <t>Uzemňovacie vedenie v zemi včít. svoriek, prepojenia, izolácie spojov FeZn D 8 - 10 mm</t>
  </si>
  <si>
    <t>-1538115075</t>
  </si>
  <si>
    <t>156140002400.S</t>
  </si>
  <si>
    <t>Drôt ťahaný D 10,00 mm mäkký nepatentovaný z neušľachtilých ocelí pozinkovaný ozn. 11 343 (EN S195T)</t>
  </si>
  <si>
    <t>-55179645</t>
  </si>
  <si>
    <t>210222252</t>
  </si>
  <si>
    <t>Svorka odbočovacia spojovacia, pre vonkajšie práce</t>
  </si>
  <si>
    <t>-1970065151</t>
  </si>
  <si>
    <t>354410000600.S</t>
  </si>
  <si>
    <t xml:space="preserve">Svorka odbočovacia spojovacia označenie SR 02 </t>
  </si>
  <si>
    <t>-495295493</t>
  </si>
  <si>
    <t>09 - SO 09 Verejné osvetlenie</t>
  </si>
  <si>
    <t>-1471269367</t>
  </si>
  <si>
    <t>274111310</t>
  </si>
  <si>
    <t>Osadenie základového pásu, bloku a pätky z prefab. dielcov, hmotnosti do 500 kg</t>
  </si>
  <si>
    <t>1889513697</t>
  </si>
  <si>
    <t>593850000402</t>
  </si>
  <si>
    <t xml:space="preserve">Betónový prfabrikovaný základ B-60 pre stĺpy </t>
  </si>
  <si>
    <t>-723008860</t>
  </si>
  <si>
    <t>949942102</t>
  </si>
  <si>
    <t>Hydraulická zdvíhacia plošina vrátane obsluhy inštalovaná na automobilovom podvozku výšky zdvihu do 13 m</t>
  </si>
  <si>
    <t>-1820720296</t>
  </si>
  <si>
    <t>286530129800</t>
  </si>
  <si>
    <t>Spojka nasúvacia HDPE DN 63</t>
  </si>
  <si>
    <t>871511652</t>
  </si>
  <si>
    <t>210962069</t>
  </si>
  <si>
    <t>Demontáž stožiara osvetľovacieho ostatného oceľového do 10 m</t>
  </si>
  <si>
    <t>-890885787</t>
  </si>
  <si>
    <t>210010135</t>
  </si>
  <si>
    <t>Rúrka ochranná z PE, novoduru ap., uložená pevne vnútorná do D 80 mm</t>
  </si>
  <si>
    <t>2054135075</t>
  </si>
  <si>
    <t>3450704600</t>
  </si>
  <si>
    <t>I-Rúrka FX  63</t>
  </si>
  <si>
    <t>162809888</t>
  </si>
  <si>
    <t>210201810</t>
  </si>
  <si>
    <t>Montáž a zapojenie svietidla 1x svetelný zdroj, uličného, LED</t>
  </si>
  <si>
    <t>-235766987</t>
  </si>
  <si>
    <t>34837000160r</t>
  </si>
  <si>
    <t>Svietidlo  LED, typ LL STREET ESS 39-09-25W-ATW-40K-C80-NA 25W, 3006 lm, 4000k+modul LL STREET IQ CLO/DLO</t>
  </si>
  <si>
    <t>-1847449676</t>
  </si>
  <si>
    <t>210204011</t>
  </si>
  <si>
    <t>Osvetľovací stožiar - oceľový do dľžky 12 m</t>
  </si>
  <si>
    <t>-589214964</t>
  </si>
  <si>
    <t>316740002100</t>
  </si>
  <si>
    <t>Stožiar osvetlenia, typ SAL-60, výška 6 m, vratane svorkovnice a poistky</t>
  </si>
  <si>
    <t>268054203</t>
  </si>
  <si>
    <t>316740002101</t>
  </si>
  <si>
    <t>Stožiar osvetlenia, typ SAL-70, výška 7m, vratane svorkovnice a poistky</t>
  </si>
  <si>
    <t>1321306378</t>
  </si>
  <si>
    <t>210204103</t>
  </si>
  <si>
    <t>Výložník oceľový jednoramenný - do hmotn. 35 kg</t>
  </si>
  <si>
    <t>-694533425</t>
  </si>
  <si>
    <t>316770003001</t>
  </si>
  <si>
    <t>Výložník  WR-4/1/0,5/5 ZP,  dĺžka ramena 0,5 m</t>
  </si>
  <si>
    <t>-1057697277</t>
  </si>
  <si>
    <t>316770003002</t>
  </si>
  <si>
    <t>Výložník  WR-4/1/1,0/5 ZP,  dĺžka ramena 1,0 m</t>
  </si>
  <si>
    <t>502165610</t>
  </si>
  <si>
    <t>354410021800.S</t>
  </si>
  <si>
    <t xml:space="preserve">Svorka odbočná spojovacia  označenie SR 03 </t>
  </si>
  <si>
    <t>398146108</t>
  </si>
  <si>
    <t>354410004000</t>
  </si>
  <si>
    <t>Svorka pripájaca označenie SP 1</t>
  </si>
  <si>
    <t>-390672499</t>
  </si>
  <si>
    <t>210800107.S</t>
  </si>
  <si>
    <t>Kábel medený uložený voľne CYKY 450/750 V 3x1,5</t>
  </si>
  <si>
    <t>-446000343</t>
  </si>
  <si>
    <t>341110000700.S</t>
  </si>
  <si>
    <t>Kábel medený CYKY 3x1,5 mm2</t>
  </si>
  <si>
    <t>648960965</t>
  </si>
  <si>
    <t>210901069.S</t>
  </si>
  <si>
    <t>Kábel hliníkový silový, uložený voľne  AYKY 450/750 V 4x16</t>
  </si>
  <si>
    <t>407758990</t>
  </si>
  <si>
    <t>341110028800.S</t>
  </si>
  <si>
    <t>Kábel hliníkový AYKY 4x16 mm2</t>
  </si>
  <si>
    <t>920873621</t>
  </si>
  <si>
    <t>-166893611</t>
  </si>
  <si>
    <t>-122197392</t>
  </si>
  <si>
    <t>1910357349</t>
  </si>
  <si>
    <t>460050703.S</t>
  </si>
  <si>
    <t>Výkop jamy pre stožiar verejného osvetlenia do 2 m3 vrátane, ručný výkop v zemina triedy 3</t>
  </si>
  <si>
    <t>1567463744</t>
  </si>
  <si>
    <t>460200143.S</t>
  </si>
  <si>
    <t>Hĺbenie káblovej ryhy ručne 35 cm širokej a 60 cm hlbokej, v zemine triedy 3</t>
  </si>
  <si>
    <t>481458066</t>
  </si>
  <si>
    <t>460420022.S</t>
  </si>
  <si>
    <t>Zriadenie, rekonšt. káblového lôžka z piesku bez zakrytia, v ryhe šír. do 65 cm, hrúbky vrstvy 10 cm</t>
  </si>
  <si>
    <t>1735953163</t>
  </si>
  <si>
    <t>-658681490</t>
  </si>
  <si>
    <t>460560143.S</t>
  </si>
  <si>
    <t>Ručný zásyp nezap. káblovej ryhy bez zhutn. zeminy, 35 cm širokej, 60 cm hlbokej v zemine tr. 3</t>
  </si>
  <si>
    <t>-1233426482</t>
  </si>
  <si>
    <t>-291025060</t>
  </si>
  <si>
    <t>460600001</t>
  </si>
  <si>
    <t>-249226159</t>
  </si>
  <si>
    <t>460600002</t>
  </si>
  <si>
    <t>1437224230</t>
  </si>
  <si>
    <t>10 - SO 10 Chráničky pre slaboprúdový rozvod</t>
  </si>
  <si>
    <t>210010080.S</t>
  </si>
  <si>
    <t>Rúrka ohybná elektroinštalačná z HDPE, D 40 uložená voľne</t>
  </si>
  <si>
    <t>-990723558</t>
  </si>
  <si>
    <t>345710006210</t>
  </si>
  <si>
    <t>Chránička ohybná  z HDPE, D 40 mm</t>
  </si>
  <si>
    <t>193905938</t>
  </si>
  <si>
    <t>210010094.S</t>
  </si>
  <si>
    <t>Rúrka ohybná elektroinštalačná z HDPE, D 110 uložená voľne</t>
  </si>
  <si>
    <t>863670786</t>
  </si>
  <si>
    <t>345710006260</t>
  </si>
  <si>
    <t>Chránička ohybná  z HDPE, D 110 mm</t>
  </si>
  <si>
    <t>818681952</t>
  </si>
  <si>
    <t>30000M</t>
  </si>
  <si>
    <t>Marker pre označenie spojok</t>
  </si>
  <si>
    <t>-1727357120</t>
  </si>
  <si>
    <t>639636879</t>
  </si>
  <si>
    <t>283230008301.S</t>
  </si>
  <si>
    <t>Výstražná fólia PE, š. 300 mm,  farba oranžová</t>
  </si>
  <si>
    <t>1540950697</t>
  </si>
  <si>
    <t>11 - SO 11 Preložka vedenia Slovak Telekom</t>
  </si>
  <si>
    <t xml:space="preserve">    22-M - Montáže oznam. a zabezp. zariadení</t>
  </si>
  <si>
    <t>949942101.S</t>
  </si>
  <si>
    <t>Hydraulická zdvíhacia plošina vrátane obsluhy inštalovaná na automobilovom podvozku výšky zdvihu do 27 m</t>
  </si>
  <si>
    <t>474628753</t>
  </si>
  <si>
    <t>210962010</t>
  </si>
  <si>
    <t>Demontáž stožiara dreveného s pätkou</t>
  </si>
  <si>
    <t>1363300844</t>
  </si>
  <si>
    <t>22-M</t>
  </si>
  <si>
    <t>Montáže oznam. a zabezp. zariadení</t>
  </si>
  <si>
    <t>220010101</t>
  </si>
  <si>
    <t>Stožiar J jednoduchý dĺ.6.5-8 m,pätka EZP 11-290,impregnovaný bez výstroje a zemných prác na rovine</t>
  </si>
  <si>
    <t>-964407546</t>
  </si>
  <si>
    <t>592620000100</t>
  </si>
  <si>
    <t>Pätka stožiarová železobetónová EZP 11-290, rozmer 2900x200x165 mm</t>
  </si>
  <si>
    <t>38179709</t>
  </si>
  <si>
    <t>608310000300.S</t>
  </si>
  <si>
    <t>Stožiar drevený, priemer 160-180 mm, výška 8 m, impregnovaný, na pätku</t>
  </si>
  <si>
    <t>187925646</t>
  </si>
  <si>
    <t>220060003</t>
  </si>
  <si>
    <t>Výstroj stožiarová pre závesný kábel, montáž na stojacom stož.Objímka na stožiar pre závesné lano</t>
  </si>
  <si>
    <t>358544496</t>
  </si>
  <si>
    <t>3693500011</t>
  </si>
  <si>
    <t>Objímka na stožiar</t>
  </si>
  <si>
    <t>-317971560</t>
  </si>
  <si>
    <t>220060513</t>
  </si>
  <si>
    <t>Montáž(ťahanie) samonosného kábla cez betón.stožiare alebo múrove konzoly-TCEKES 10 XN 0,4-0,6</t>
  </si>
  <si>
    <t>-1584888326</t>
  </si>
  <si>
    <t>341240009600.S</t>
  </si>
  <si>
    <t>Káble medený telefónny TCEPKPFLE 10xN0,6 mm2</t>
  </si>
  <si>
    <t>1123172389</t>
  </si>
  <si>
    <t>220070035</t>
  </si>
  <si>
    <t>Montáž spojky rovnej TR pre káble s pancierom so žilami 0,6 a 0,8 CU bez čislovania TR 120 pre 140 žíl</t>
  </si>
  <si>
    <t>1691965039</t>
  </si>
  <si>
    <t>341035247930</t>
  </si>
  <si>
    <t>Spojka rovná NITTO JCSA 140    Káblové súbory telekomunikačné</t>
  </si>
  <si>
    <t>142155544</t>
  </si>
  <si>
    <t>220151752</t>
  </si>
  <si>
    <t>Číslovanie spojok a záverov-jednostranné do 20 žíl</t>
  </si>
  <si>
    <t>-565817161</t>
  </si>
  <si>
    <t>DEMONT-001</t>
  </si>
  <si>
    <t>Demontáž oznam. rozvodou</t>
  </si>
  <si>
    <t>-2047326903</t>
  </si>
  <si>
    <t>1101595232</t>
  </si>
  <si>
    <t>-930341560</t>
  </si>
  <si>
    <t>1380373069</t>
  </si>
  <si>
    <t>489143170</t>
  </si>
  <si>
    <t>2034368401</t>
  </si>
  <si>
    <t>460050303.S</t>
  </si>
  <si>
    <t>Jama pre jednoduchý stožiar pätkovaný EZP 11290 alebo 12290 v rovine, zásyp a zhutnenie,zemina tr.3</t>
  </si>
  <si>
    <t>400750673</t>
  </si>
  <si>
    <t>980886225</t>
  </si>
  <si>
    <t>-848100627</t>
  </si>
  <si>
    <t>-222339789</t>
  </si>
  <si>
    <t>Obec Žakovce, Žakovce 55, 059 73 Žakovce</t>
  </si>
  <si>
    <t>00 326 771</t>
  </si>
  <si>
    <t>neplatca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</si>
</sst>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2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28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5" borderId="0" xfId="0" applyFont="1" applyFill="1" applyAlignment="1">
      <alignment horizontal="left" vertical="center"/>
    </xf>
    <xf numFmtId="0" fontId="19" fillId="5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8" xfId="0" applyFont="1" applyFill="1" applyBorder="1" applyAlignment="1">
      <alignment horizontal="center" vertical="center" wrapText="1"/>
    </xf>
    <xf numFmtId="0" fontId="19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22" xfId="0" applyFont="1" applyBorder="1" applyAlignment="1" applyProtection="1">
      <alignment horizontal="center" vertical="center"/>
      <protection locked="0"/>
    </xf>
    <xf numFmtId="49" fontId="32" fillId="0" borderId="22" xfId="0" applyNumberFormat="1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center" vertical="center" wrapText="1"/>
      <protection locked="0"/>
    </xf>
    <xf numFmtId="167" fontId="32" fillId="0" borderId="22" xfId="0" applyNumberFormat="1" applyFont="1" applyBorder="1" applyAlignment="1" applyProtection="1">
      <alignment vertical="center"/>
      <protection locked="0"/>
    </xf>
    <xf numFmtId="4" fontId="32" fillId="3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  <protection locked="0"/>
    </xf>
    <xf numFmtId="0" fontId="33" fillId="0" borderId="22" xfId="0" applyFont="1" applyBorder="1" applyAlignment="1" applyProtection="1">
      <alignment vertical="center"/>
      <protection locked="0"/>
    </xf>
    <xf numFmtId="0" fontId="33" fillId="0" borderId="3" xfId="0" applyFont="1" applyBorder="1" applyAlignment="1">
      <alignment vertical="center"/>
    </xf>
    <xf numFmtId="0" fontId="32" fillId="3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>
      <alignment horizontal="center" vertical="center"/>
    </xf>
    <xf numFmtId="0" fontId="20" fillId="3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167" fontId="19" fillId="3" borderId="22" xfId="0" applyNumberFormat="1" applyFont="1" applyFill="1" applyBorder="1" applyAlignment="1" applyProtection="1">
      <alignment vertical="center"/>
      <protection locked="0"/>
    </xf>
    <xf numFmtId="0" fontId="32" fillId="3" borderId="19" xfId="0" applyFont="1" applyFill="1" applyBorder="1" applyAlignment="1" applyProtection="1">
      <alignment horizontal="left" vertical="center"/>
      <protection locked="0"/>
    </xf>
    <xf numFmtId="0" fontId="32" fillId="0" borderId="20" xfId="0" applyFont="1" applyBorder="1" applyAlignment="1">
      <alignment horizontal="center"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24" fillId="0" borderId="0" xfId="0" applyFont="1" applyAlignment="1">
      <alignment horizontal="left" vertical="center" wrapText="1"/>
    </xf>
    <xf numFmtId="0" fontId="27" fillId="0" borderId="0" xfId="0" applyFont="1" applyAlignment="1">
      <alignment horizontal="left" vertical="center" wrapText="1"/>
    </xf>
    <xf numFmtId="0" fontId="19" fillId="5" borderId="7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21" fillId="0" borderId="0" xfId="0" applyNumberFormat="1" applyFont="1" applyAlignment="1">
      <alignment horizontal="right"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19" fillId="5" borderId="7" xfId="0" applyFont="1" applyFill="1" applyBorder="1" applyAlignment="1">
      <alignment horizontal="right" vertical="center"/>
    </xf>
    <xf numFmtId="4" fontId="25" fillId="0" borderId="0" xfId="0" applyNumberFormat="1" applyFont="1" applyAlignment="1">
      <alignment horizontal="right"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5" borderId="8" xfId="0" applyFont="1" applyFill="1" applyBorder="1" applyAlignment="1">
      <alignment horizontal="left"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e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9"/>
  <sheetViews>
    <sheetView showGridLines="0" tabSelected="1" workbookViewId="0">
      <selection activeCell="E14" sqref="E14:AJ14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50000000000003" customHeight="1">
      <c r="AR2" s="207" t="s">
        <v>5</v>
      </c>
      <c r="AS2" s="192"/>
      <c r="AT2" s="192"/>
      <c r="AU2" s="192"/>
      <c r="AV2" s="192"/>
      <c r="AW2" s="192"/>
      <c r="AX2" s="192"/>
      <c r="AY2" s="192"/>
      <c r="AZ2" s="192"/>
      <c r="BA2" s="192"/>
      <c r="BB2" s="192"/>
      <c r="BC2" s="192"/>
      <c r="BD2" s="192"/>
      <c r="BE2" s="192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pans="1:74" s="1" customFormat="1" ht="24.95" customHeight="1">
      <c r="B4" s="17"/>
      <c r="D4" s="18" t="s">
        <v>8</v>
      </c>
      <c r="AR4" s="17"/>
      <c r="AS4" s="19" t="s">
        <v>9</v>
      </c>
      <c r="BE4" s="20" t="s">
        <v>10</v>
      </c>
      <c r="BS4" s="14" t="s">
        <v>11</v>
      </c>
    </row>
    <row r="5" spans="1:74" s="1" customFormat="1" ht="12" customHeight="1">
      <c r="B5" s="17"/>
      <c r="D5" s="21" t="s">
        <v>12</v>
      </c>
      <c r="K5" s="191" t="s">
        <v>13</v>
      </c>
      <c r="L5" s="192"/>
      <c r="M5" s="192"/>
      <c r="N5" s="192"/>
      <c r="O5" s="192"/>
      <c r="P5" s="192"/>
      <c r="Q5" s="192"/>
      <c r="R5" s="192"/>
      <c r="S5" s="192"/>
      <c r="T5" s="192"/>
      <c r="U5" s="192"/>
      <c r="V5" s="192"/>
      <c r="W5" s="192"/>
      <c r="X5" s="192"/>
      <c r="Y5" s="192"/>
      <c r="Z5" s="192"/>
      <c r="AA5" s="192"/>
      <c r="AB5" s="192"/>
      <c r="AC5" s="192"/>
      <c r="AD5" s="192"/>
      <c r="AE5" s="192"/>
      <c r="AF5" s="192"/>
      <c r="AG5" s="192"/>
      <c r="AH5" s="192"/>
      <c r="AI5" s="192"/>
      <c r="AJ5" s="192"/>
      <c r="AK5" s="192"/>
      <c r="AL5" s="192"/>
      <c r="AM5" s="192"/>
      <c r="AN5" s="192"/>
      <c r="AO5" s="192"/>
      <c r="AR5" s="17"/>
      <c r="BE5" s="188" t="s">
        <v>14</v>
      </c>
      <c r="BS5" s="14" t="s">
        <v>6</v>
      </c>
    </row>
    <row r="6" spans="1:74" s="1" customFormat="1" ht="36.950000000000003" customHeight="1">
      <c r="B6" s="17"/>
      <c r="D6" s="23" t="s">
        <v>15</v>
      </c>
      <c r="K6" s="193" t="s">
        <v>16</v>
      </c>
      <c r="L6" s="192"/>
      <c r="M6" s="192"/>
      <c r="N6" s="192"/>
      <c r="O6" s="192"/>
      <c r="P6" s="192"/>
      <c r="Q6" s="192"/>
      <c r="R6" s="192"/>
      <c r="S6" s="192"/>
      <c r="T6" s="192"/>
      <c r="U6" s="192"/>
      <c r="V6" s="192"/>
      <c r="W6" s="192"/>
      <c r="X6" s="192"/>
      <c r="Y6" s="192"/>
      <c r="Z6" s="192"/>
      <c r="AA6" s="192"/>
      <c r="AB6" s="192"/>
      <c r="AC6" s="192"/>
      <c r="AD6" s="192"/>
      <c r="AE6" s="192"/>
      <c r="AF6" s="192"/>
      <c r="AG6" s="192"/>
      <c r="AH6" s="192"/>
      <c r="AI6" s="192"/>
      <c r="AJ6" s="192"/>
      <c r="AK6" s="192"/>
      <c r="AL6" s="192"/>
      <c r="AM6" s="192"/>
      <c r="AN6" s="192"/>
      <c r="AO6" s="192"/>
      <c r="AR6" s="17"/>
      <c r="BE6" s="189"/>
      <c r="BS6" s="14" t="s">
        <v>6</v>
      </c>
    </row>
    <row r="7" spans="1:74" s="1" customFormat="1" ht="12" customHeight="1">
      <c r="B7" s="17"/>
      <c r="D7" s="24" t="s">
        <v>17</v>
      </c>
      <c r="K7" s="22" t="s">
        <v>1</v>
      </c>
      <c r="AK7" s="24" t="s">
        <v>18</v>
      </c>
      <c r="AN7" s="22" t="s">
        <v>1</v>
      </c>
      <c r="AR7" s="17"/>
      <c r="BE7" s="189"/>
      <c r="BS7" s="14" t="s">
        <v>6</v>
      </c>
    </row>
    <row r="8" spans="1:74" s="1" customFormat="1" ht="12" customHeight="1">
      <c r="B8" s="17"/>
      <c r="D8" s="24" t="s">
        <v>19</v>
      </c>
      <c r="K8" s="22" t="s">
        <v>20</v>
      </c>
      <c r="AK8" s="24" t="s">
        <v>21</v>
      </c>
      <c r="AN8" s="25" t="s">
        <v>27</v>
      </c>
      <c r="AR8" s="17"/>
      <c r="BE8" s="189"/>
      <c r="BS8" s="14" t="s">
        <v>6</v>
      </c>
    </row>
    <row r="9" spans="1:74" s="1" customFormat="1" ht="14.45" customHeight="1">
      <c r="B9" s="17"/>
      <c r="AR9" s="17"/>
      <c r="BE9" s="189"/>
      <c r="BS9" s="14" t="s">
        <v>6</v>
      </c>
    </row>
    <row r="10" spans="1:74" s="1" customFormat="1" ht="12" customHeight="1">
      <c r="B10" s="17"/>
      <c r="D10" s="24" t="s">
        <v>22</v>
      </c>
      <c r="AK10" s="24" t="s">
        <v>23</v>
      </c>
      <c r="AN10" s="22" t="s">
        <v>2186</v>
      </c>
      <c r="AR10" s="17"/>
      <c r="BE10" s="189"/>
      <c r="BS10" s="14" t="s">
        <v>6</v>
      </c>
    </row>
    <row r="11" spans="1:74" s="1" customFormat="1" ht="18.399999999999999" customHeight="1">
      <c r="B11" s="17"/>
      <c r="E11" s="22" t="s">
        <v>2185</v>
      </c>
      <c r="AK11" s="24" t="s">
        <v>25</v>
      </c>
      <c r="AN11" s="22" t="s">
        <v>2187</v>
      </c>
      <c r="AR11" s="17"/>
      <c r="BE11" s="189"/>
      <c r="BS11" s="14" t="s">
        <v>6</v>
      </c>
    </row>
    <row r="12" spans="1:74" s="1" customFormat="1" ht="6.95" customHeight="1">
      <c r="B12" s="17"/>
      <c r="AR12" s="17"/>
      <c r="BE12" s="189"/>
      <c r="BS12" s="14" t="s">
        <v>6</v>
      </c>
    </row>
    <row r="13" spans="1:74" s="1" customFormat="1" ht="12" customHeight="1">
      <c r="B13" s="17"/>
      <c r="D13" s="24" t="s">
        <v>26</v>
      </c>
      <c r="AK13" s="24" t="s">
        <v>23</v>
      </c>
      <c r="AN13" s="26" t="s">
        <v>27</v>
      </c>
      <c r="AR13" s="17"/>
      <c r="BE13" s="189"/>
      <c r="BS13" s="14" t="s">
        <v>6</v>
      </c>
    </row>
    <row r="14" spans="1:74" ht="12.75">
      <c r="B14" s="17"/>
      <c r="E14" s="194" t="s">
        <v>27</v>
      </c>
      <c r="F14" s="195"/>
      <c r="G14" s="195"/>
      <c r="H14" s="195"/>
      <c r="I14" s="195"/>
      <c r="J14" s="195"/>
      <c r="K14" s="195"/>
      <c r="L14" s="195"/>
      <c r="M14" s="195"/>
      <c r="N14" s="195"/>
      <c r="O14" s="195"/>
      <c r="P14" s="195"/>
      <c r="Q14" s="195"/>
      <c r="R14" s="195"/>
      <c r="S14" s="195"/>
      <c r="T14" s="195"/>
      <c r="U14" s="195"/>
      <c r="V14" s="195"/>
      <c r="W14" s="195"/>
      <c r="X14" s="195"/>
      <c r="Y14" s="195"/>
      <c r="Z14" s="195"/>
      <c r="AA14" s="195"/>
      <c r="AB14" s="195"/>
      <c r="AC14" s="195"/>
      <c r="AD14" s="195"/>
      <c r="AE14" s="195"/>
      <c r="AF14" s="195"/>
      <c r="AG14" s="195"/>
      <c r="AH14" s="195"/>
      <c r="AI14" s="195"/>
      <c r="AJ14" s="195"/>
      <c r="AK14" s="24" t="s">
        <v>25</v>
      </c>
      <c r="AN14" s="26" t="s">
        <v>27</v>
      </c>
      <c r="AR14" s="17"/>
      <c r="BE14" s="189"/>
      <c r="BS14" s="14" t="s">
        <v>6</v>
      </c>
    </row>
    <row r="15" spans="1:74" s="1" customFormat="1" ht="6.95" customHeight="1">
      <c r="B15" s="17"/>
      <c r="AR15" s="17"/>
      <c r="BE15" s="189"/>
      <c r="BS15" s="14" t="s">
        <v>3</v>
      </c>
    </row>
    <row r="16" spans="1:74" s="1" customFormat="1" ht="12" customHeight="1">
      <c r="B16" s="17"/>
      <c r="D16" s="24" t="s">
        <v>28</v>
      </c>
      <c r="AK16" s="24" t="s">
        <v>23</v>
      </c>
      <c r="AN16" s="22" t="s">
        <v>1</v>
      </c>
      <c r="AR16" s="17"/>
      <c r="BE16" s="189"/>
      <c r="BS16" s="14" t="s">
        <v>3</v>
      </c>
    </row>
    <row r="17" spans="1:71" s="1" customFormat="1" ht="18.399999999999999" customHeight="1">
      <c r="B17" s="17"/>
      <c r="E17" s="22" t="s">
        <v>29</v>
      </c>
      <c r="AK17" s="24" t="s">
        <v>25</v>
      </c>
      <c r="AN17" s="22" t="s">
        <v>1</v>
      </c>
      <c r="AR17" s="17"/>
      <c r="BE17" s="189"/>
      <c r="BS17" s="14" t="s">
        <v>30</v>
      </c>
    </row>
    <row r="18" spans="1:71" s="1" customFormat="1" ht="6.95" customHeight="1">
      <c r="B18" s="17"/>
      <c r="AR18" s="17"/>
      <c r="BE18" s="189"/>
      <c r="BS18" s="14" t="s">
        <v>6</v>
      </c>
    </row>
    <row r="19" spans="1:71" s="1" customFormat="1" ht="12" customHeight="1">
      <c r="B19" s="17"/>
      <c r="D19" s="24" t="s">
        <v>31</v>
      </c>
      <c r="AK19" s="24" t="s">
        <v>23</v>
      </c>
      <c r="AN19" s="22" t="s">
        <v>1</v>
      </c>
      <c r="AR19" s="17"/>
      <c r="BE19" s="189"/>
      <c r="BS19" s="14" t="s">
        <v>6</v>
      </c>
    </row>
    <row r="20" spans="1:71" s="1" customFormat="1" ht="18.399999999999999" customHeight="1">
      <c r="B20" s="17"/>
      <c r="E20" s="22" t="s">
        <v>32</v>
      </c>
      <c r="AK20" s="24" t="s">
        <v>25</v>
      </c>
      <c r="AN20" s="22" t="s">
        <v>1</v>
      </c>
      <c r="AR20" s="17"/>
      <c r="BE20" s="189"/>
      <c r="BS20" s="14" t="s">
        <v>30</v>
      </c>
    </row>
    <row r="21" spans="1:71" s="1" customFormat="1" ht="6.95" customHeight="1">
      <c r="B21" s="17"/>
      <c r="AR21" s="17"/>
      <c r="BE21" s="189"/>
    </row>
    <row r="22" spans="1:71" s="1" customFormat="1" ht="12" customHeight="1">
      <c r="B22" s="17"/>
      <c r="D22" s="24" t="s">
        <v>33</v>
      </c>
      <c r="AR22" s="17"/>
      <c r="BE22" s="189"/>
    </row>
    <row r="23" spans="1:71" s="1" customFormat="1" ht="16.5" customHeight="1">
      <c r="B23" s="17"/>
      <c r="E23" s="196" t="s">
        <v>1</v>
      </c>
      <c r="F23" s="196"/>
      <c r="G23" s="196"/>
      <c r="H23" s="196"/>
      <c r="I23" s="196"/>
      <c r="J23" s="196"/>
      <c r="K23" s="196"/>
      <c r="L23" s="196"/>
      <c r="M23" s="196"/>
      <c r="N23" s="196"/>
      <c r="O23" s="196"/>
      <c r="P23" s="196"/>
      <c r="Q23" s="196"/>
      <c r="R23" s="196"/>
      <c r="S23" s="196"/>
      <c r="T23" s="196"/>
      <c r="U23" s="196"/>
      <c r="V23" s="196"/>
      <c r="W23" s="196"/>
      <c r="X23" s="196"/>
      <c r="Y23" s="196"/>
      <c r="Z23" s="196"/>
      <c r="AA23" s="196"/>
      <c r="AB23" s="196"/>
      <c r="AC23" s="196"/>
      <c r="AD23" s="196"/>
      <c r="AE23" s="196"/>
      <c r="AF23" s="196"/>
      <c r="AG23" s="196"/>
      <c r="AH23" s="196"/>
      <c r="AI23" s="196"/>
      <c r="AJ23" s="196"/>
      <c r="AK23" s="196"/>
      <c r="AL23" s="196"/>
      <c r="AM23" s="196"/>
      <c r="AN23" s="196"/>
      <c r="AR23" s="17"/>
      <c r="BE23" s="189"/>
    </row>
    <row r="24" spans="1:71" s="1" customFormat="1" ht="6.95" customHeight="1">
      <c r="B24" s="17"/>
      <c r="AR24" s="17"/>
      <c r="BE24" s="189"/>
    </row>
    <row r="25" spans="1:71" s="1" customFormat="1" ht="6.95" customHeight="1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189"/>
    </row>
    <row r="26" spans="1:71" s="2" customFormat="1" ht="25.9" customHeight="1">
      <c r="A26" s="29"/>
      <c r="B26" s="30"/>
      <c r="C26" s="29"/>
      <c r="D26" s="31" t="s">
        <v>34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197">
        <f>ROUND(AG94,2)</f>
        <v>0</v>
      </c>
      <c r="AL26" s="198"/>
      <c r="AM26" s="198"/>
      <c r="AN26" s="198"/>
      <c r="AO26" s="198"/>
      <c r="AP26" s="29"/>
      <c r="AQ26" s="29"/>
      <c r="AR26" s="30"/>
      <c r="BE26" s="189"/>
    </row>
    <row r="27" spans="1:7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189"/>
    </row>
    <row r="28" spans="1:71" s="2" customFormat="1" ht="12.75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199" t="s">
        <v>35</v>
      </c>
      <c r="M28" s="199"/>
      <c r="N28" s="199"/>
      <c r="O28" s="199"/>
      <c r="P28" s="199"/>
      <c r="Q28" s="29"/>
      <c r="R28" s="29"/>
      <c r="S28" s="29"/>
      <c r="T28" s="29"/>
      <c r="U28" s="29"/>
      <c r="V28" s="29"/>
      <c r="W28" s="199" t="s">
        <v>36</v>
      </c>
      <c r="X28" s="199"/>
      <c r="Y28" s="199"/>
      <c r="Z28" s="199"/>
      <c r="AA28" s="199"/>
      <c r="AB28" s="199"/>
      <c r="AC28" s="199"/>
      <c r="AD28" s="199"/>
      <c r="AE28" s="199"/>
      <c r="AF28" s="29"/>
      <c r="AG28" s="29"/>
      <c r="AH28" s="29"/>
      <c r="AI28" s="29"/>
      <c r="AJ28" s="29"/>
      <c r="AK28" s="199" t="s">
        <v>37</v>
      </c>
      <c r="AL28" s="199"/>
      <c r="AM28" s="199"/>
      <c r="AN28" s="199"/>
      <c r="AO28" s="199"/>
      <c r="AP28" s="29"/>
      <c r="AQ28" s="29"/>
      <c r="AR28" s="30"/>
      <c r="BE28" s="189"/>
    </row>
    <row r="29" spans="1:71" s="3" customFormat="1" ht="14.45" customHeight="1">
      <c r="B29" s="34"/>
      <c r="D29" s="24" t="s">
        <v>38</v>
      </c>
      <c r="F29" s="24" t="s">
        <v>39</v>
      </c>
      <c r="L29" s="202">
        <v>0.2</v>
      </c>
      <c r="M29" s="201"/>
      <c r="N29" s="201"/>
      <c r="O29" s="201"/>
      <c r="P29" s="201"/>
      <c r="W29" s="200">
        <f>ROUND(AZ94, 2)</f>
        <v>0</v>
      </c>
      <c r="X29" s="201"/>
      <c r="Y29" s="201"/>
      <c r="Z29" s="201"/>
      <c r="AA29" s="201"/>
      <c r="AB29" s="201"/>
      <c r="AC29" s="201"/>
      <c r="AD29" s="201"/>
      <c r="AE29" s="201"/>
      <c r="AK29" s="200">
        <f>ROUND(AV94, 2)</f>
        <v>0</v>
      </c>
      <c r="AL29" s="201"/>
      <c r="AM29" s="201"/>
      <c r="AN29" s="201"/>
      <c r="AO29" s="201"/>
      <c r="AR29" s="34"/>
      <c r="BE29" s="190"/>
    </row>
    <row r="30" spans="1:71" s="3" customFormat="1" ht="14.45" customHeight="1">
      <c r="B30" s="34"/>
      <c r="F30" s="24" t="s">
        <v>40</v>
      </c>
      <c r="L30" s="202">
        <v>0.2</v>
      </c>
      <c r="M30" s="201"/>
      <c r="N30" s="201"/>
      <c r="O30" s="201"/>
      <c r="P30" s="201"/>
      <c r="W30" s="200">
        <f>ROUND(BA94, 2)</f>
        <v>0</v>
      </c>
      <c r="X30" s="201"/>
      <c r="Y30" s="201"/>
      <c r="Z30" s="201"/>
      <c r="AA30" s="201"/>
      <c r="AB30" s="201"/>
      <c r="AC30" s="201"/>
      <c r="AD30" s="201"/>
      <c r="AE30" s="201"/>
      <c r="AK30" s="200">
        <f>ROUND(AW94, 2)</f>
        <v>0</v>
      </c>
      <c r="AL30" s="201"/>
      <c r="AM30" s="201"/>
      <c r="AN30" s="201"/>
      <c r="AO30" s="201"/>
      <c r="AR30" s="34"/>
      <c r="BE30" s="190"/>
    </row>
    <row r="31" spans="1:71" s="3" customFormat="1" ht="14.45" hidden="1" customHeight="1">
      <c r="B31" s="34"/>
      <c r="F31" s="24" t="s">
        <v>41</v>
      </c>
      <c r="L31" s="202">
        <v>0.2</v>
      </c>
      <c r="M31" s="201"/>
      <c r="N31" s="201"/>
      <c r="O31" s="201"/>
      <c r="P31" s="201"/>
      <c r="W31" s="200">
        <f>ROUND(BB94, 2)</f>
        <v>0</v>
      </c>
      <c r="X31" s="201"/>
      <c r="Y31" s="201"/>
      <c r="Z31" s="201"/>
      <c r="AA31" s="201"/>
      <c r="AB31" s="201"/>
      <c r="AC31" s="201"/>
      <c r="AD31" s="201"/>
      <c r="AE31" s="201"/>
      <c r="AK31" s="200">
        <v>0</v>
      </c>
      <c r="AL31" s="201"/>
      <c r="AM31" s="201"/>
      <c r="AN31" s="201"/>
      <c r="AO31" s="201"/>
      <c r="AR31" s="34"/>
      <c r="BE31" s="190"/>
    </row>
    <row r="32" spans="1:71" s="3" customFormat="1" ht="14.45" hidden="1" customHeight="1">
      <c r="B32" s="34"/>
      <c r="F32" s="24" t="s">
        <v>42</v>
      </c>
      <c r="L32" s="202">
        <v>0.2</v>
      </c>
      <c r="M32" s="201"/>
      <c r="N32" s="201"/>
      <c r="O32" s="201"/>
      <c r="P32" s="201"/>
      <c r="W32" s="200">
        <f>ROUND(BC94, 2)</f>
        <v>0</v>
      </c>
      <c r="X32" s="201"/>
      <c r="Y32" s="201"/>
      <c r="Z32" s="201"/>
      <c r="AA32" s="201"/>
      <c r="AB32" s="201"/>
      <c r="AC32" s="201"/>
      <c r="AD32" s="201"/>
      <c r="AE32" s="201"/>
      <c r="AK32" s="200">
        <v>0</v>
      </c>
      <c r="AL32" s="201"/>
      <c r="AM32" s="201"/>
      <c r="AN32" s="201"/>
      <c r="AO32" s="201"/>
      <c r="AR32" s="34"/>
      <c r="BE32" s="190"/>
    </row>
    <row r="33" spans="1:57" s="3" customFormat="1" ht="14.45" hidden="1" customHeight="1">
      <c r="B33" s="34"/>
      <c r="F33" s="24" t="s">
        <v>43</v>
      </c>
      <c r="L33" s="202">
        <v>0</v>
      </c>
      <c r="M33" s="201"/>
      <c r="N33" s="201"/>
      <c r="O33" s="201"/>
      <c r="P33" s="201"/>
      <c r="W33" s="200">
        <f>ROUND(BD94, 2)</f>
        <v>0</v>
      </c>
      <c r="X33" s="201"/>
      <c r="Y33" s="201"/>
      <c r="Z33" s="201"/>
      <c r="AA33" s="201"/>
      <c r="AB33" s="201"/>
      <c r="AC33" s="201"/>
      <c r="AD33" s="201"/>
      <c r="AE33" s="201"/>
      <c r="AK33" s="200">
        <v>0</v>
      </c>
      <c r="AL33" s="201"/>
      <c r="AM33" s="201"/>
      <c r="AN33" s="201"/>
      <c r="AO33" s="201"/>
      <c r="AR33" s="34"/>
      <c r="BE33" s="190"/>
    </row>
    <row r="34" spans="1:57" s="2" customFormat="1" ht="6.95" customHeight="1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189"/>
    </row>
    <row r="35" spans="1:57" s="2" customFormat="1" ht="25.9" customHeight="1">
      <c r="A35" s="29"/>
      <c r="B35" s="30"/>
      <c r="C35" s="35"/>
      <c r="D35" s="36" t="s">
        <v>44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45</v>
      </c>
      <c r="U35" s="37"/>
      <c r="V35" s="37"/>
      <c r="W35" s="37"/>
      <c r="X35" s="206" t="s">
        <v>46</v>
      </c>
      <c r="Y35" s="204"/>
      <c r="Z35" s="204"/>
      <c r="AA35" s="204"/>
      <c r="AB35" s="204"/>
      <c r="AC35" s="37"/>
      <c r="AD35" s="37"/>
      <c r="AE35" s="37"/>
      <c r="AF35" s="37"/>
      <c r="AG35" s="37"/>
      <c r="AH35" s="37"/>
      <c r="AI35" s="37"/>
      <c r="AJ35" s="37"/>
      <c r="AK35" s="203">
        <f>SUM(AK26:AK33)</f>
        <v>0</v>
      </c>
      <c r="AL35" s="204"/>
      <c r="AM35" s="204"/>
      <c r="AN35" s="204"/>
      <c r="AO35" s="205"/>
      <c r="AP35" s="35"/>
      <c r="AQ35" s="35"/>
      <c r="AR35" s="30"/>
      <c r="BE35" s="29"/>
    </row>
    <row r="36" spans="1:57" s="2" customFormat="1" ht="6.95" customHeight="1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pans="1:57" s="2" customFormat="1" ht="14.45" customHeight="1">
      <c r="A37" s="29"/>
      <c r="B37" s="30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30"/>
      <c r="BE37" s="29"/>
    </row>
    <row r="38" spans="1:57" s="1" customFormat="1" ht="14.45" customHeight="1">
      <c r="B38" s="17"/>
      <c r="AR38" s="17"/>
    </row>
    <row r="39" spans="1:57" s="1" customFormat="1" ht="14.45" customHeight="1">
      <c r="B39" s="17"/>
      <c r="AR39" s="17"/>
    </row>
    <row r="40" spans="1:57" s="1" customFormat="1" ht="14.45" customHeight="1">
      <c r="B40" s="17"/>
      <c r="AR40" s="17"/>
    </row>
    <row r="41" spans="1:57" s="1" customFormat="1" ht="14.45" customHeight="1">
      <c r="B41" s="17"/>
      <c r="AR41" s="17"/>
    </row>
    <row r="42" spans="1:57" s="1" customFormat="1" ht="14.45" customHeight="1">
      <c r="B42" s="17"/>
      <c r="AR42" s="17"/>
    </row>
    <row r="43" spans="1:57" s="1" customFormat="1" ht="14.45" customHeight="1">
      <c r="B43" s="17"/>
      <c r="AR43" s="17"/>
    </row>
    <row r="44" spans="1:57" s="1" customFormat="1" ht="14.45" customHeight="1">
      <c r="B44" s="17"/>
      <c r="AR44" s="17"/>
    </row>
    <row r="45" spans="1:57" s="1" customFormat="1" ht="14.45" customHeight="1">
      <c r="B45" s="17"/>
      <c r="AR45" s="17"/>
    </row>
    <row r="46" spans="1:57" s="1" customFormat="1" ht="14.45" customHeight="1">
      <c r="B46" s="17"/>
      <c r="AR46" s="17"/>
    </row>
    <row r="47" spans="1:57" s="1" customFormat="1" ht="14.45" customHeight="1">
      <c r="B47" s="17"/>
      <c r="AR47" s="17"/>
    </row>
    <row r="48" spans="1:57" s="1" customFormat="1" ht="14.45" customHeight="1">
      <c r="B48" s="17"/>
      <c r="AR48" s="17"/>
    </row>
    <row r="49" spans="1:57" s="2" customFormat="1" ht="14.45" customHeight="1">
      <c r="B49" s="39"/>
      <c r="D49" s="40" t="s">
        <v>47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48</v>
      </c>
      <c r="AI49" s="41"/>
      <c r="AJ49" s="41"/>
      <c r="AK49" s="41"/>
      <c r="AL49" s="41"/>
      <c r="AM49" s="41"/>
      <c r="AN49" s="41"/>
      <c r="AO49" s="41"/>
      <c r="AR49" s="39"/>
    </row>
    <row r="50" spans="1:57" ht="11.25">
      <c r="B50" s="17"/>
      <c r="AR50" s="17"/>
    </row>
    <row r="51" spans="1:57" ht="11.25">
      <c r="B51" s="17"/>
      <c r="AR51" s="17"/>
    </row>
    <row r="52" spans="1:57" ht="11.25">
      <c r="B52" s="17"/>
      <c r="AR52" s="17"/>
    </row>
    <row r="53" spans="1:57" ht="11.25">
      <c r="B53" s="17"/>
      <c r="AR53" s="17"/>
    </row>
    <row r="54" spans="1:57" ht="11.25">
      <c r="B54" s="17"/>
      <c r="AR54" s="17"/>
    </row>
    <row r="55" spans="1:57" ht="11.25">
      <c r="B55" s="17"/>
      <c r="AR55" s="17"/>
    </row>
    <row r="56" spans="1:57" ht="11.25">
      <c r="B56" s="17"/>
      <c r="AR56" s="17"/>
    </row>
    <row r="57" spans="1:57" ht="11.25">
      <c r="B57" s="17"/>
      <c r="AR57" s="17"/>
    </row>
    <row r="58" spans="1:57" ht="11.25">
      <c r="B58" s="17"/>
      <c r="AR58" s="17"/>
    </row>
    <row r="59" spans="1:57" ht="11.25">
      <c r="B59" s="17"/>
      <c r="AR59" s="17"/>
    </row>
    <row r="60" spans="1:57" s="2" customFormat="1" ht="12.75">
      <c r="A60" s="29"/>
      <c r="B60" s="30"/>
      <c r="C60" s="29"/>
      <c r="D60" s="42" t="s">
        <v>49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2" t="s">
        <v>50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2" t="s">
        <v>49</v>
      </c>
      <c r="AI60" s="32"/>
      <c r="AJ60" s="32"/>
      <c r="AK60" s="32"/>
      <c r="AL60" s="32"/>
      <c r="AM60" s="42" t="s">
        <v>50</v>
      </c>
      <c r="AN60" s="32"/>
      <c r="AO60" s="32"/>
      <c r="AP60" s="29"/>
      <c r="AQ60" s="29"/>
      <c r="AR60" s="30"/>
      <c r="BE60" s="29"/>
    </row>
    <row r="61" spans="1:57" ht="11.25">
      <c r="B61" s="17"/>
      <c r="AR61" s="17"/>
    </row>
    <row r="62" spans="1:57" ht="11.25">
      <c r="B62" s="17"/>
      <c r="AR62" s="17"/>
    </row>
    <row r="63" spans="1:57" ht="11.25">
      <c r="B63" s="17"/>
      <c r="AR63" s="17"/>
    </row>
    <row r="64" spans="1:57" s="2" customFormat="1" ht="12.75">
      <c r="A64" s="29"/>
      <c r="B64" s="30"/>
      <c r="C64" s="29"/>
      <c r="D64" s="40" t="s">
        <v>51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52</v>
      </c>
      <c r="AI64" s="43"/>
      <c r="AJ64" s="43"/>
      <c r="AK64" s="43"/>
      <c r="AL64" s="43"/>
      <c r="AM64" s="43"/>
      <c r="AN64" s="43"/>
      <c r="AO64" s="43"/>
      <c r="AP64" s="29"/>
      <c r="AQ64" s="29"/>
      <c r="AR64" s="30"/>
      <c r="BE64" s="29"/>
    </row>
    <row r="65" spans="1:57" ht="11.25">
      <c r="B65" s="17"/>
      <c r="AR65" s="17"/>
    </row>
    <row r="66" spans="1:57" ht="11.25">
      <c r="B66" s="17"/>
      <c r="AR66" s="17"/>
    </row>
    <row r="67" spans="1:57" ht="11.25">
      <c r="B67" s="17"/>
      <c r="AR67" s="17"/>
    </row>
    <row r="68" spans="1:57" ht="11.25">
      <c r="B68" s="17"/>
      <c r="AR68" s="17"/>
    </row>
    <row r="69" spans="1:57" ht="11.25">
      <c r="B69" s="17"/>
      <c r="AR69" s="17"/>
    </row>
    <row r="70" spans="1:57" ht="11.25">
      <c r="B70" s="17"/>
      <c r="AR70" s="17"/>
    </row>
    <row r="71" spans="1:57" ht="11.25">
      <c r="B71" s="17"/>
      <c r="AR71" s="17"/>
    </row>
    <row r="72" spans="1:57" ht="11.25">
      <c r="B72" s="17"/>
      <c r="AR72" s="17"/>
    </row>
    <row r="73" spans="1:57" ht="11.25">
      <c r="B73" s="17"/>
      <c r="AR73" s="17"/>
    </row>
    <row r="74" spans="1:57" ht="11.25">
      <c r="B74" s="17"/>
      <c r="AR74" s="17"/>
    </row>
    <row r="75" spans="1:57" s="2" customFormat="1" ht="12.75">
      <c r="A75" s="29"/>
      <c r="B75" s="30"/>
      <c r="C75" s="29"/>
      <c r="D75" s="42" t="s">
        <v>49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2" t="s">
        <v>50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2" t="s">
        <v>49</v>
      </c>
      <c r="AI75" s="32"/>
      <c r="AJ75" s="32"/>
      <c r="AK75" s="32"/>
      <c r="AL75" s="32"/>
      <c r="AM75" s="42" t="s">
        <v>50</v>
      </c>
      <c r="AN75" s="32"/>
      <c r="AO75" s="32"/>
      <c r="AP75" s="29"/>
      <c r="AQ75" s="29"/>
      <c r="AR75" s="30"/>
      <c r="BE75" s="29"/>
    </row>
    <row r="76" spans="1:57" s="2" customFormat="1" ht="11.25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30"/>
      <c r="BE76" s="29"/>
    </row>
    <row r="77" spans="1:57" s="2" customFormat="1" ht="6.9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0"/>
      <c r="BE77" s="29"/>
    </row>
    <row r="81" spans="1:9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0"/>
      <c r="BE81" s="29"/>
    </row>
    <row r="82" spans="1:91" s="2" customFormat="1" ht="24.95" customHeight="1">
      <c r="A82" s="29"/>
      <c r="B82" s="30"/>
      <c r="C82" s="18" t="s">
        <v>53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30"/>
      <c r="BE82" s="29"/>
    </row>
    <row r="83" spans="1:9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30"/>
      <c r="BE83" s="29"/>
    </row>
    <row r="84" spans="1:91" s="4" customFormat="1" ht="12" customHeight="1">
      <c r="B84" s="48"/>
      <c r="C84" s="24" t="s">
        <v>12</v>
      </c>
      <c r="L84" s="4" t="str">
        <f>K5</f>
        <v>2960B</v>
      </c>
      <c r="AR84" s="48"/>
    </row>
    <row r="85" spans="1:91" s="5" customFormat="1" ht="36.950000000000003" customHeight="1">
      <c r="B85" s="49"/>
      <c r="C85" s="50" t="s">
        <v>15</v>
      </c>
      <c r="L85" s="185" t="str">
        <f>K6</f>
        <v>PD Žakovce, MK a IS pre IBV 22RD</v>
      </c>
      <c r="M85" s="186"/>
      <c r="N85" s="186"/>
      <c r="O85" s="186"/>
      <c r="P85" s="186"/>
      <c r="Q85" s="186"/>
      <c r="R85" s="186"/>
      <c r="S85" s="186"/>
      <c r="T85" s="186"/>
      <c r="U85" s="186"/>
      <c r="V85" s="186"/>
      <c r="W85" s="186"/>
      <c r="X85" s="186"/>
      <c r="Y85" s="186"/>
      <c r="Z85" s="186"/>
      <c r="AA85" s="186"/>
      <c r="AB85" s="186"/>
      <c r="AC85" s="186"/>
      <c r="AD85" s="186"/>
      <c r="AE85" s="186"/>
      <c r="AF85" s="186"/>
      <c r="AG85" s="186"/>
      <c r="AH85" s="186"/>
      <c r="AI85" s="186"/>
      <c r="AJ85" s="186"/>
      <c r="AK85" s="186"/>
      <c r="AL85" s="186"/>
      <c r="AM85" s="186"/>
      <c r="AN85" s="186"/>
      <c r="AO85" s="186"/>
      <c r="AR85" s="49"/>
    </row>
    <row r="86" spans="1:91" s="2" customFormat="1" ht="6.95" customHeight="1">
      <c r="A86" s="29"/>
      <c r="B86" s="30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30"/>
      <c r="BE86" s="29"/>
    </row>
    <row r="87" spans="1:91" s="2" customFormat="1" ht="12" customHeight="1">
      <c r="A87" s="29"/>
      <c r="B87" s="30"/>
      <c r="C87" s="24" t="s">
        <v>19</v>
      </c>
      <c r="D87" s="29"/>
      <c r="E87" s="29"/>
      <c r="F87" s="29"/>
      <c r="G87" s="29"/>
      <c r="H87" s="29"/>
      <c r="I87" s="29"/>
      <c r="J87" s="29"/>
      <c r="K87" s="29"/>
      <c r="L87" s="51" t="str">
        <f>IF(K8="","",K8)</f>
        <v>Žakovce</v>
      </c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4" t="s">
        <v>21</v>
      </c>
      <c r="AJ87" s="29"/>
      <c r="AK87" s="29"/>
      <c r="AL87" s="29"/>
      <c r="AM87" s="214" t="str">
        <f>IF(AN8= "","",AN8)</f>
        <v>Vyplň údaj</v>
      </c>
      <c r="AN87" s="214"/>
      <c r="AO87" s="29"/>
      <c r="AP87" s="29"/>
      <c r="AQ87" s="29"/>
      <c r="AR87" s="30"/>
      <c r="BE87" s="29"/>
    </row>
    <row r="88" spans="1:91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30"/>
      <c r="BE88" s="29"/>
    </row>
    <row r="89" spans="1:91" s="2" customFormat="1" ht="15.2" customHeight="1">
      <c r="A89" s="29"/>
      <c r="B89" s="30"/>
      <c r="C89" s="24" t="s">
        <v>22</v>
      </c>
      <c r="D89" s="29"/>
      <c r="E89" s="29"/>
      <c r="F89" s="29"/>
      <c r="G89" s="29"/>
      <c r="H89" s="29"/>
      <c r="I89" s="29"/>
      <c r="J89" s="29"/>
      <c r="K89" s="29"/>
      <c r="L89" s="4" t="str">
        <f>IF(E11= "","",E11)</f>
        <v>Obec Žakovce, Žakovce 55, 059 73 Žakovce</v>
      </c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4" t="s">
        <v>28</v>
      </c>
      <c r="AJ89" s="29"/>
      <c r="AK89" s="29"/>
      <c r="AL89" s="29"/>
      <c r="AM89" s="215" t="str">
        <f>IF(E17="","",E17)</f>
        <v>ISPO spol. s r.o. inž. stavby</v>
      </c>
      <c r="AN89" s="216"/>
      <c r="AO89" s="216"/>
      <c r="AP89" s="216"/>
      <c r="AQ89" s="29"/>
      <c r="AR89" s="30"/>
      <c r="AS89" s="218" t="s">
        <v>54</v>
      </c>
      <c r="AT89" s="219"/>
      <c r="AU89" s="53"/>
      <c r="AV89" s="53"/>
      <c r="AW89" s="53"/>
      <c r="AX89" s="53"/>
      <c r="AY89" s="53"/>
      <c r="AZ89" s="53"/>
      <c r="BA89" s="53"/>
      <c r="BB89" s="53"/>
      <c r="BC89" s="53"/>
      <c r="BD89" s="54"/>
      <c r="BE89" s="29"/>
    </row>
    <row r="90" spans="1:91" s="2" customFormat="1" ht="15.2" customHeight="1">
      <c r="A90" s="29"/>
      <c r="B90" s="30"/>
      <c r="C90" s="24" t="s">
        <v>26</v>
      </c>
      <c r="D90" s="29"/>
      <c r="E90" s="29"/>
      <c r="F90" s="29"/>
      <c r="G90" s="29"/>
      <c r="H90" s="29"/>
      <c r="I90" s="29"/>
      <c r="J90" s="29"/>
      <c r="K90" s="29"/>
      <c r="L90" s="4" t="str">
        <f>IF(E14= "Vyplň údaj","",E14)</f>
        <v/>
      </c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4" t="s">
        <v>31</v>
      </c>
      <c r="AJ90" s="29"/>
      <c r="AK90" s="29"/>
      <c r="AL90" s="29"/>
      <c r="AM90" s="215" t="str">
        <f>IF(E20="","",E20)</f>
        <v>Macura M.</v>
      </c>
      <c r="AN90" s="216"/>
      <c r="AO90" s="216"/>
      <c r="AP90" s="216"/>
      <c r="AQ90" s="29"/>
      <c r="AR90" s="30"/>
      <c r="AS90" s="220"/>
      <c r="AT90" s="221"/>
      <c r="AU90" s="55"/>
      <c r="AV90" s="55"/>
      <c r="AW90" s="55"/>
      <c r="AX90" s="55"/>
      <c r="AY90" s="55"/>
      <c r="AZ90" s="55"/>
      <c r="BA90" s="55"/>
      <c r="BB90" s="55"/>
      <c r="BC90" s="55"/>
      <c r="BD90" s="56"/>
      <c r="BE90" s="29"/>
    </row>
    <row r="91" spans="1:91" s="2" customFormat="1" ht="10.9" customHeight="1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30"/>
      <c r="AS91" s="220"/>
      <c r="AT91" s="221"/>
      <c r="AU91" s="55"/>
      <c r="AV91" s="55"/>
      <c r="AW91" s="55"/>
      <c r="AX91" s="55"/>
      <c r="AY91" s="55"/>
      <c r="AZ91" s="55"/>
      <c r="BA91" s="55"/>
      <c r="BB91" s="55"/>
      <c r="BC91" s="55"/>
      <c r="BD91" s="56"/>
      <c r="BE91" s="29"/>
    </row>
    <row r="92" spans="1:91" s="2" customFormat="1" ht="29.25" customHeight="1">
      <c r="A92" s="29"/>
      <c r="B92" s="30"/>
      <c r="C92" s="180" t="s">
        <v>55</v>
      </c>
      <c r="D92" s="181"/>
      <c r="E92" s="181"/>
      <c r="F92" s="181"/>
      <c r="G92" s="181"/>
      <c r="H92" s="57"/>
      <c r="I92" s="184" t="s">
        <v>56</v>
      </c>
      <c r="J92" s="181"/>
      <c r="K92" s="181"/>
      <c r="L92" s="181"/>
      <c r="M92" s="181"/>
      <c r="N92" s="181"/>
      <c r="O92" s="181"/>
      <c r="P92" s="181"/>
      <c r="Q92" s="181"/>
      <c r="R92" s="181"/>
      <c r="S92" s="181"/>
      <c r="T92" s="181"/>
      <c r="U92" s="181"/>
      <c r="V92" s="181"/>
      <c r="W92" s="181"/>
      <c r="X92" s="181"/>
      <c r="Y92" s="181"/>
      <c r="Z92" s="181"/>
      <c r="AA92" s="181"/>
      <c r="AB92" s="181"/>
      <c r="AC92" s="181"/>
      <c r="AD92" s="181"/>
      <c r="AE92" s="181"/>
      <c r="AF92" s="181"/>
      <c r="AG92" s="212" t="s">
        <v>57</v>
      </c>
      <c r="AH92" s="181"/>
      <c r="AI92" s="181"/>
      <c r="AJ92" s="181"/>
      <c r="AK92" s="181"/>
      <c r="AL92" s="181"/>
      <c r="AM92" s="181"/>
      <c r="AN92" s="184" t="s">
        <v>58</v>
      </c>
      <c r="AO92" s="181"/>
      <c r="AP92" s="217"/>
      <c r="AQ92" s="58" t="s">
        <v>59</v>
      </c>
      <c r="AR92" s="30"/>
      <c r="AS92" s="59" t="s">
        <v>60</v>
      </c>
      <c r="AT92" s="60" t="s">
        <v>61</v>
      </c>
      <c r="AU92" s="60" t="s">
        <v>62</v>
      </c>
      <c r="AV92" s="60" t="s">
        <v>63</v>
      </c>
      <c r="AW92" s="60" t="s">
        <v>64</v>
      </c>
      <c r="AX92" s="60" t="s">
        <v>65</v>
      </c>
      <c r="AY92" s="60" t="s">
        <v>66</v>
      </c>
      <c r="AZ92" s="60" t="s">
        <v>67</v>
      </c>
      <c r="BA92" s="60" t="s">
        <v>68</v>
      </c>
      <c r="BB92" s="60" t="s">
        <v>69</v>
      </c>
      <c r="BC92" s="60" t="s">
        <v>70</v>
      </c>
      <c r="BD92" s="61" t="s">
        <v>71</v>
      </c>
      <c r="BE92" s="29"/>
    </row>
    <row r="93" spans="1:91" s="2" customFormat="1" ht="10.9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30"/>
      <c r="AS93" s="62"/>
      <c r="AT93" s="63"/>
      <c r="AU93" s="63"/>
      <c r="AV93" s="63"/>
      <c r="AW93" s="63"/>
      <c r="AX93" s="63"/>
      <c r="AY93" s="63"/>
      <c r="AZ93" s="63"/>
      <c r="BA93" s="63"/>
      <c r="BB93" s="63"/>
      <c r="BC93" s="63"/>
      <c r="BD93" s="64"/>
      <c r="BE93" s="29"/>
    </row>
    <row r="94" spans="1:91" s="6" customFormat="1" ht="32.450000000000003" customHeight="1">
      <c r="B94" s="65"/>
      <c r="C94" s="66" t="s">
        <v>72</v>
      </c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187">
        <f>ROUND(AG95+SUM(AG96:AG100)+SUM(AG103:AG107),2)</f>
        <v>0</v>
      </c>
      <c r="AH94" s="187"/>
      <c r="AI94" s="187"/>
      <c r="AJ94" s="187"/>
      <c r="AK94" s="187"/>
      <c r="AL94" s="187"/>
      <c r="AM94" s="187"/>
      <c r="AN94" s="222">
        <f t="shared" ref="AN94:AN107" si="0">SUM(AG94,AT94)</f>
        <v>0</v>
      </c>
      <c r="AO94" s="222"/>
      <c r="AP94" s="222"/>
      <c r="AQ94" s="69" t="s">
        <v>1</v>
      </c>
      <c r="AR94" s="65"/>
      <c r="AS94" s="70">
        <f>ROUND(AS95+SUM(AS96:AS100)+SUM(AS103:AS107),2)</f>
        <v>0</v>
      </c>
      <c r="AT94" s="71">
        <f t="shared" ref="AT94:AT107" si="1">ROUND(SUM(AV94:AW94),2)</f>
        <v>0</v>
      </c>
      <c r="AU94" s="72">
        <f>ROUND(AU95+SUM(AU96:AU100)+SUM(AU103:AU107),5)</f>
        <v>0</v>
      </c>
      <c r="AV94" s="71">
        <f>ROUND(AZ94*L29,2)</f>
        <v>0</v>
      </c>
      <c r="AW94" s="71">
        <f>ROUND(BA94*L30,2)</f>
        <v>0</v>
      </c>
      <c r="AX94" s="71">
        <f>ROUND(BB94*L29,2)</f>
        <v>0</v>
      </c>
      <c r="AY94" s="71">
        <f>ROUND(BC94*L30,2)</f>
        <v>0</v>
      </c>
      <c r="AZ94" s="71">
        <f>ROUND(AZ95+SUM(AZ96:AZ100)+SUM(AZ103:AZ107),2)</f>
        <v>0</v>
      </c>
      <c r="BA94" s="71">
        <f>ROUND(BA95+SUM(BA96:BA100)+SUM(BA103:BA107),2)</f>
        <v>0</v>
      </c>
      <c r="BB94" s="71">
        <f>ROUND(BB95+SUM(BB96:BB100)+SUM(BB103:BB107),2)</f>
        <v>0</v>
      </c>
      <c r="BC94" s="71">
        <f>ROUND(BC95+SUM(BC96:BC100)+SUM(BC103:BC107),2)</f>
        <v>0</v>
      </c>
      <c r="BD94" s="73">
        <f>ROUND(BD95+SUM(BD96:BD100)+SUM(BD103:BD107),2)</f>
        <v>0</v>
      </c>
      <c r="BS94" s="74" t="s">
        <v>73</v>
      </c>
      <c r="BT94" s="74" t="s">
        <v>74</v>
      </c>
      <c r="BU94" s="75" t="s">
        <v>75</v>
      </c>
      <c r="BV94" s="74" t="s">
        <v>76</v>
      </c>
      <c r="BW94" s="74" t="s">
        <v>4</v>
      </c>
      <c r="BX94" s="74" t="s">
        <v>77</v>
      </c>
      <c r="CL94" s="74" t="s">
        <v>1</v>
      </c>
    </row>
    <row r="95" spans="1:91" s="7" customFormat="1" ht="16.5" customHeight="1">
      <c r="A95" s="76" t="s">
        <v>78</v>
      </c>
      <c r="B95" s="77"/>
      <c r="C95" s="78"/>
      <c r="D95" s="182" t="s">
        <v>79</v>
      </c>
      <c r="E95" s="182"/>
      <c r="F95" s="182"/>
      <c r="G95" s="182"/>
      <c r="H95" s="182"/>
      <c r="I95" s="79"/>
      <c r="J95" s="182" t="s">
        <v>80</v>
      </c>
      <c r="K95" s="182"/>
      <c r="L95" s="182"/>
      <c r="M95" s="182"/>
      <c r="N95" s="182"/>
      <c r="O95" s="182"/>
      <c r="P95" s="182"/>
      <c r="Q95" s="182"/>
      <c r="R95" s="182"/>
      <c r="S95" s="182"/>
      <c r="T95" s="182"/>
      <c r="U95" s="182"/>
      <c r="V95" s="182"/>
      <c r="W95" s="182"/>
      <c r="X95" s="182"/>
      <c r="Y95" s="182"/>
      <c r="Z95" s="182"/>
      <c r="AA95" s="182"/>
      <c r="AB95" s="182"/>
      <c r="AC95" s="182"/>
      <c r="AD95" s="182"/>
      <c r="AE95" s="182"/>
      <c r="AF95" s="182"/>
      <c r="AG95" s="208">
        <f>'01 - SO 01 Miestne komuni...'!J30</f>
        <v>0</v>
      </c>
      <c r="AH95" s="209"/>
      <c r="AI95" s="209"/>
      <c r="AJ95" s="209"/>
      <c r="AK95" s="209"/>
      <c r="AL95" s="209"/>
      <c r="AM95" s="209"/>
      <c r="AN95" s="208">
        <f t="shared" si="0"/>
        <v>0</v>
      </c>
      <c r="AO95" s="209"/>
      <c r="AP95" s="209"/>
      <c r="AQ95" s="80" t="s">
        <v>81</v>
      </c>
      <c r="AR95" s="77"/>
      <c r="AS95" s="81">
        <v>0</v>
      </c>
      <c r="AT95" s="82">
        <f t="shared" si="1"/>
        <v>0</v>
      </c>
      <c r="AU95" s="83">
        <f>'01 - SO 01 Miestne komuni...'!P129</f>
        <v>0</v>
      </c>
      <c r="AV95" s="82">
        <f>'01 - SO 01 Miestne komuni...'!J33</f>
        <v>0</v>
      </c>
      <c r="AW95" s="82">
        <f>'01 - SO 01 Miestne komuni...'!J34</f>
        <v>0</v>
      </c>
      <c r="AX95" s="82">
        <f>'01 - SO 01 Miestne komuni...'!J35</f>
        <v>0</v>
      </c>
      <c r="AY95" s="82">
        <f>'01 - SO 01 Miestne komuni...'!J36</f>
        <v>0</v>
      </c>
      <c r="AZ95" s="82">
        <f>'01 - SO 01 Miestne komuni...'!F33</f>
        <v>0</v>
      </c>
      <c r="BA95" s="82">
        <f>'01 - SO 01 Miestne komuni...'!F34</f>
        <v>0</v>
      </c>
      <c r="BB95" s="82">
        <f>'01 - SO 01 Miestne komuni...'!F35</f>
        <v>0</v>
      </c>
      <c r="BC95" s="82">
        <f>'01 - SO 01 Miestne komuni...'!F36</f>
        <v>0</v>
      </c>
      <c r="BD95" s="84">
        <f>'01 - SO 01 Miestne komuni...'!F37</f>
        <v>0</v>
      </c>
      <c r="BT95" s="85" t="s">
        <v>82</v>
      </c>
      <c r="BV95" s="85" t="s">
        <v>76</v>
      </c>
      <c r="BW95" s="85" t="s">
        <v>83</v>
      </c>
      <c r="BX95" s="85" t="s">
        <v>4</v>
      </c>
      <c r="CL95" s="85" t="s">
        <v>1</v>
      </c>
      <c r="CM95" s="85" t="s">
        <v>74</v>
      </c>
    </row>
    <row r="96" spans="1:91" s="7" customFormat="1" ht="16.5" customHeight="1">
      <c r="A96" s="76" t="s">
        <v>78</v>
      </c>
      <c r="B96" s="77"/>
      <c r="C96" s="78"/>
      <c r="D96" s="182" t="s">
        <v>84</v>
      </c>
      <c r="E96" s="182"/>
      <c r="F96" s="182"/>
      <c r="G96" s="182"/>
      <c r="H96" s="182"/>
      <c r="I96" s="79"/>
      <c r="J96" s="182" t="s">
        <v>85</v>
      </c>
      <c r="K96" s="182"/>
      <c r="L96" s="182"/>
      <c r="M96" s="182"/>
      <c r="N96" s="182"/>
      <c r="O96" s="182"/>
      <c r="P96" s="182"/>
      <c r="Q96" s="182"/>
      <c r="R96" s="182"/>
      <c r="S96" s="182"/>
      <c r="T96" s="182"/>
      <c r="U96" s="182"/>
      <c r="V96" s="182"/>
      <c r="W96" s="182"/>
      <c r="X96" s="182"/>
      <c r="Y96" s="182"/>
      <c r="Z96" s="182"/>
      <c r="AA96" s="182"/>
      <c r="AB96" s="182"/>
      <c r="AC96" s="182"/>
      <c r="AD96" s="182"/>
      <c r="AE96" s="182"/>
      <c r="AF96" s="182"/>
      <c r="AG96" s="208">
        <f>'02 - SO 02 Chodníky'!J30</f>
        <v>0</v>
      </c>
      <c r="AH96" s="209"/>
      <c r="AI96" s="209"/>
      <c r="AJ96" s="209"/>
      <c r="AK96" s="209"/>
      <c r="AL96" s="209"/>
      <c r="AM96" s="209"/>
      <c r="AN96" s="208">
        <f t="shared" si="0"/>
        <v>0</v>
      </c>
      <c r="AO96" s="209"/>
      <c r="AP96" s="209"/>
      <c r="AQ96" s="80" t="s">
        <v>81</v>
      </c>
      <c r="AR96" s="77"/>
      <c r="AS96" s="81">
        <v>0</v>
      </c>
      <c r="AT96" s="82">
        <f t="shared" si="1"/>
        <v>0</v>
      </c>
      <c r="AU96" s="83">
        <f>'02 - SO 02 Chodníky'!P122</f>
        <v>0</v>
      </c>
      <c r="AV96" s="82">
        <f>'02 - SO 02 Chodníky'!J33</f>
        <v>0</v>
      </c>
      <c r="AW96" s="82">
        <f>'02 - SO 02 Chodníky'!J34</f>
        <v>0</v>
      </c>
      <c r="AX96" s="82">
        <f>'02 - SO 02 Chodníky'!J35</f>
        <v>0</v>
      </c>
      <c r="AY96" s="82">
        <f>'02 - SO 02 Chodníky'!J36</f>
        <v>0</v>
      </c>
      <c r="AZ96" s="82">
        <f>'02 - SO 02 Chodníky'!F33</f>
        <v>0</v>
      </c>
      <c r="BA96" s="82">
        <f>'02 - SO 02 Chodníky'!F34</f>
        <v>0</v>
      </c>
      <c r="BB96" s="82">
        <f>'02 - SO 02 Chodníky'!F35</f>
        <v>0</v>
      </c>
      <c r="BC96" s="82">
        <f>'02 - SO 02 Chodníky'!F36</f>
        <v>0</v>
      </c>
      <c r="BD96" s="84">
        <f>'02 - SO 02 Chodníky'!F37</f>
        <v>0</v>
      </c>
      <c r="BT96" s="85" t="s">
        <v>82</v>
      </c>
      <c r="BV96" s="85" t="s">
        <v>76</v>
      </c>
      <c r="BW96" s="85" t="s">
        <v>86</v>
      </c>
      <c r="BX96" s="85" t="s">
        <v>4</v>
      </c>
      <c r="CL96" s="85" t="s">
        <v>1</v>
      </c>
      <c r="CM96" s="85" t="s">
        <v>74</v>
      </c>
    </row>
    <row r="97" spans="1:91" s="7" customFormat="1" ht="16.5" customHeight="1">
      <c r="A97" s="76" t="s">
        <v>78</v>
      </c>
      <c r="B97" s="77"/>
      <c r="C97" s="78"/>
      <c r="D97" s="182" t="s">
        <v>87</v>
      </c>
      <c r="E97" s="182"/>
      <c r="F97" s="182"/>
      <c r="G97" s="182"/>
      <c r="H97" s="182"/>
      <c r="I97" s="79"/>
      <c r="J97" s="182" t="s">
        <v>88</v>
      </c>
      <c r="K97" s="182"/>
      <c r="L97" s="182"/>
      <c r="M97" s="182"/>
      <c r="N97" s="182"/>
      <c r="O97" s="182"/>
      <c r="P97" s="182"/>
      <c r="Q97" s="182"/>
      <c r="R97" s="182"/>
      <c r="S97" s="182"/>
      <c r="T97" s="182"/>
      <c r="U97" s="182"/>
      <c r="V97" s="182"/>
      <c r="W97" s="182"/>
      <c r="X97" s="182"/>
      <c r="Y97" s="182"/>
      <c r="Z97" s="182"/>
      <c r="AA97" s="182"/>
      <c r="AB97" s="182"/>
      <c r="AC97" s="182"/>
      <c r="AD97" s="182"/>
      <c r="AE97" s="182"/>
      <c r="AF97" s="182"/>
      <c r="AG97" s="208">
        <f>'04 - SO 04 Kanalizácia sp...'!J30</f>
        <v>0</v>
      </c>
      <c r="AH97" s="209"/>
      <c r="AI97" s="209"/>
      <c r="AJ97" s="209"/>
      <c r="AK97" s="209"/>
      <c r="AL97" s="209"/>
      <c r="AM97" s="209"/>
      <c r="AN97" s="208">
        <f t="shared" si="0"/>
        <v>0</v>
      </c>
      <c r="AO97" s="209"/>
      <c r="AP97" s="209"/>
      <c r="AQ97" s="80" t="s">
        <v>81</v>
      </c>
      <c r="AR97" s="77"/>
      <c r="AS97" s="81">
        <v>0</v>
      </c>
      <c r="AT97" s="82">
        <f t="shared" si="1"/>
        <v>0</v>
      </c>
      <c r="AU97" s="83">
        <f>'04 - SO 04 Kanalizácia sp...'!P123</f>
        <v>0</v>
      </c>
      <c r="AV97" s="82">
        <f>'04 - SO 04 Kanalizácia sp...'!J33</f>
        <v>0</v>
      </c>
      <c r="AW97" s="82">
        <f>'04 - SO 04 Kanalizácia sp...'!J34</f>
        <v>0</v>
      </c>
      <c r="AX97" s="82">
        <f>'04 - SO 04 Kanalizácia sp...'!J35</f>
        <v>0</v>
      </c>
      <c r="AY97" s="82">
        <f>'04 - SO 04 Kanalizácia sp...'!J36</f>
        <v>0</v>
      </c>
      <c r="AZ97" s="82">
        <f>'04 - SO 04 Kanalizácia sp...'!F33</f>
        <v>0</v>
      </c>
      <c r="BA97" s="82">
        <f>'04 - SO 04 Kanalizácia sp...'!F34</f>
        <v>0</v>
      </c>
      <c r="BB97" s="82">
        <f>'04 - SO 04 Kanalizácia sp...'!F35</f>
        <v>0</v>
      </c>
      <c r="BC97" s="82">
        <f>'04 - SO 04 Kanalizácia sp...'!F36</f>
        <v>0</v>
      </c>
      <c r="BD97" s="84">
        <f>'04 - SO 04 Kanalizácia sp...'!F37</f>
        <v>0</v>
      </c>
      <c r="BT97" s="85" t="s">
        <v>82</v>
      </c>
      <c r="BV97" s="85" t="s">
        <v>76</v>
      </c>
      <c r="BW97" s="85" t="s">
        <v>89</v>
      </c>
      <c r="BX97" s="85" t="s">
        <v>4</v>
      </c>
      <c r="CL97" s="85" t="s">
        <v>1</v>
      </c>
      <c r="CM97" s="85" t="s">
        <v>74</v>
      </c>
    </row>
    <row r="98" spans="1:91" s="7" customFormat="1" ht="16.5" customHeight="1">
      <c r="A98" s="76" t="s">
        <v>78</v>
      </c>
      <c r="B98" s="77"/>
      <c r="C98" s="78"/>
      <c r="D98" s="182" t="s">
        <v>90</v>
      </c>
      <c r="E98" s="182"/>
      <c r="F98" s="182"/>
      <c r="G98" s="182"/>
      <c r="H98" s="182"/>
      <c r="I98" s="79"/>
      <c r="J98" s="182" t="s">
        <v>91</v>
      </c>
      <c r="K98" s="182"/>
      <c r="L98" s="182"/>
      <c r="M98" s="182"/>
      <c r="N98" s="182"/>
      <c r="O98" s="182"/>
      <c r="P98" s="182"/>
      <c r="Q98" s="182"/>
      <c r="R98" s="182"/>
      <c r="S98" s="182"/>
      <c r="T98" s="182"/>
      <c r="U98" s="182"/>
      <c r="V98" s="182"/>
      <c r="W98" s="182"/>
      <c r="X98" s="182"/>
      <c r="Y98" s="182"/>
      <c r="Z98" s="182"/>
      <c r="AA98" s="182"/>
      <c r="AB98" s="182"/>
      <c r="AC98" s="182"/>
      <c r="AD98" s="182"/>
      <c r="AE98" s="182"/>
      <c r="AF98" s="182"/>
      <c r="AG98" s="208">
        <f>'05 - SO 05 Kanalizácia da...'!J30</f>
        <v>0</v>
      </c>
      <c r="AH98" s="209"/>
      <c r="AI98" s="209"/>
      <c r="AJ98" s="209"/>
      <c r="AK98" s="209"/>
      <c r="AL98" s="209"/>
      <c r="AM98" s="209"/>
      <c r="AN98" s="208">
        <f t="shared" si="0"/>
        <v>0</v>
      </c>
      <c r="AO98" s="209"/>
      <c r="AP98" s="209"/>
      <c r="AQ98" s="80" t="s">
        <v>81</v>
      </c>
      <c r="AR98" s="77"/>
      <c r="AS98" s="81">
        <v>0</v>
      </c>
      <c r="AT98" s="82">
        <f t="shared" si="1"/>
        <v>0</v>
      </c>
      <c r="AU98" s="83">
        <f>'05 - SO 05 Kanalizácia da...'!P127</f>
        <v>0</v>
      </c>
      <c r="AV98" s="82">
        <f>'05 - SO 05 Kanalizácia da...'!J33</f>
        <v>0</v>
      </c>
      <c r="AW98" s="82">
        <f>'05 - SO 05 Kanalizácia da...'!J34</f>
        <v>0</v>
      </c>
      <c r="AX98" s="82">
        <f>'05 - SO 05 Kanalizácia da...'!J35</f>
        <v>0</v>
      </c>
      <c r="AY98" s="82">
        <f>'05 - SO 05 Kanalizácia da...'!J36</f>
        <v>0</v>
      </c>
      <c r="AZ98" s="82">
        <f>'05 - SO 05 Kanalizácia da...'!F33</f>
        <v>0</v>
      </c>
      <c r="BA98" s="82">
        <f>'05 - SO 05 Kanalizácia da...'!F34</f>
        <v>0</v>
      </c>
      <c r="BB98" s="82">
        <f>'05 - SO 05 Kanalizácia da...'!F35</f>
        <v>0</v>
      </c>
      <c r="BC98" s="82">
        <f>'05 - SO 05 Kanalizácia da...'!F36</f>
        <v>0</v>
      </c>
      <c r="BD98" s="84">
        <f>'05 - SO 05 Kanalizácia da...'!F37</f>
        <v>0</v>
      </c>
      <c r="BT98" s="85" t="s">
        <v>82</v>
      </c>
      <c r="BV98" s="85" t="s">
        <v>76</v>
      </c>
      <c r="BW98" s="85" t="s">
        <v>92</v>
      </c>
      <c r="BX98" s="85" t="s">
        <v>4</v>
      </c>
      <c r="CL98" s="85" t="s">
        <v>1</v>
      </c>
      <c r="CM98" s="85" t="s">
        <v>74</v>
      </c>
    </row>
    <row r="99" spans="1:91" s="7" customFormat="1" ht="24.75" customHeight="1">
      <c r="A99" s="76" t="s">
        <v>78</v>
      </c>
      <c r="B99" s="77"/>
      <c r="C99" s="78"/>
      <c r="D99" s="182" t="s">
        <v>93</v>
      </c>
      <c r="E99" s="182"/>
      <c r="F99" s="182"/>
      <c r="G99" s="182"/>
      <c r="H99" s="182"/>
      <c r="I99" s="79"/>
      <c r="J99" s="182" t="s">
        <v>94</v>
      </c>
      <c r="K99" s="182"/>
      <c r="L99" s="182"/>
      <c r="M99" s="182"/>
      <c r="N99" s="182"/>
      <c r="O99" s="182"/>
      <c r="P99" s="182"/>
      <c r="Q99" s="182"/>
      <c r="R99" s="182"/>
      <c r="S99" s="182"/>
      <c r="T99" s="182"/>
      <c r="U99" s="182"/>
      <c r="V99" s="182"/>
      <c r="W99" s="182"/>
      <c r="X99" s="182"/>
      <c r="Y99" s="182"/>
      <c r="Z99" s="182"/>
      <c r="AA99" s="182"/>
      <c r="AB99" s="182"/>
      <c r="AC99" s="182"/>
      <c r="AD99" s="182"/>
      <c r="AE99" s="182"/>
      <c r="AF99" s="182"/>
      <c r="AG99" s="208">
        <f>'06 - SO 06 Vodovod a vere...'!J30</f>
        <v>0</v>
      </c>
      <c r="AH99" s="209"/>
      <c r="AI99" s="209"/>
      <c r="AJ99" s="209"/>
      <c r="AK99" s="209"/>
      <c r="AL99" s="209"/>
      <c r="AM99" s="209"/>
      <c r="AN99" s="208">
        <f t="shared" si="0"/>
        <v>0</v>
      </c>
      <c r="AO99" s="209"/>
      <c r="AP99" s="209"/>
      <c r="AQ99" s="80" t="s">
        <v>81</v>
      </c>
      <c r="AR99" s="77"/>
      <c r="AS99" s="81">
        <v>0</v>
      </c>
      <c r="AT99" s="82">
        <f t="shared" si="1"/>
        <v>0</v>
      </c>
      <c r="AU99" s="83">
        <f>'06 - SO 06 Vodovod a vere...'!P125</f>
        <v>0</v>
      </c>
      <c r="AV99" s="82">
        <f>'06 - SO 06 Vodovod a vere...'!J33</f>
        <v>0</v>
      </c>
      <c r="AW99" s="82">
        <f>'06 - SO 06 Vodovod a vere...'!J34</f>
        <v>0</v>
      </c>
      <c r="AX99" s="82">
        <f>'06 - SO 06 Vodovod a vere...'!J35</f>
        <v>0</v>
      </c>
      <c r="AY99" s="82">
        <f>'06 - SO 06 Vodovod a vere...'!J36</f>
        <v>0</v>
      </c>
      <c r="AZ99" s="82">
        <f>'06 - SO 06 Vodovod a vere...'!F33</f>
        <v>0</v>
      </c>
      <c r="BA99" s="82">
        <f>'06 - SO 06 Vodovod a vere...'!F34</f>
        <v>0</v>
      </c>
      <c r="BB99" s="82">
        <f>'06 - SO 06 Vodovod a vere...'!F35</f>
        <v>0</v>
      </c>
      <c r="BC99" s="82">
        <f>'06 - SO 06 Vodovod a vere...'!F36</f>
        <v>0</v>
      </c>
      <c r="BD99" s="84">
        <f>'06 - SO 06 Vodovod a vere...'!F37</f>
        <v>0</v>
      </c>
      <c r="BT99" s="85" t="s">
        <v>82</v>
      </c>
      <c r="BV99" s="85" t="s">
        <v>76</v>
      </c>
      <c r="BW99" s="85" t="s">
        <v>95</v>
      </c>
      <c r="BX99" s="85" t="s">
        <v>4</v>
      </c>
      <c r="CL99" s="85" t="s">
        <v>1</v>
      </c>
      <c r="CM99" s="85" t="s">
        <v>74</v>
      </c>
    </row>
    <row r="100" spans="1:91" s="7" customFormat="1" ht="24.75" customHeight="1">
      <c r="B100" s="77"/>
      <c r="C100" s="78"/>
      <c r="D100" s="182" t="s">
        <v>96</v>
      </c>
      <c r="E100" s="182"/>
      <c r="F100" s="182"/>
      <c r="G100" s="182"/>
      <c r="H100" s="182"/>
      <c r="I100" s="79"/>
      <c r="J100" s="182" t="s">
        <v>97</v>
      </c>
      <c r="K100" s="182"/>
      <c r="L100" s="182"/>
      <c r="M100" s="182"/>
      <c r="N100" s="182"/>
      <c r="O100" s="182"/>
      <c r="P100" s="182"/>
      <c r="Q100" s="182"/>
      <c r="R100" s="182"/>
      <c r="S100" s="182"/>
      <c r="T100" s="182"/>
      <c r="U100" s="182"/>
      <c r="V100" s="182"/>
      <c r="W100" s="182"/>
      <c r="X100" s="182"/>
      <c r="Y100" s="182"/>
      <c r="Z100" s="182"/>
      <c r="AA100" s="182"/>
      <c r="AB100" s="182"/>
      <c r="AC100" s="182"/>
      <c r="AD100" s="182"/>
      <c r="AE100" s="182"/>
      <c r="AF100" s="182"/>
      <c r="AG100" s="213">
        <f>ROUND(SUM(AG101:AG102),2)</f>
        <v>0</v>
      </c>
      <c r="AH100" s="209"/>
      <c r="AI100" s="209"/>
      <c r="AJ100" s="209"/>
      <c r="AK100" s="209"/>
      <c r="AL100" s="209"/>
      <c r="AM100" s="209"/>
      <c r="AN100" s="208">
        <f t="shared" si="0"/>
        <v>0</v>
      </c>
      <c r="AO100" s="209"/>
      <c r="AP100" s="209"/>
      <c r="AQ100" s="80" t="s">
        <v>81</v>
      </c>
      <c r="AR100" s="77"/>
      <c r="AS100" s="81">
        <f>ROUND(SUM(AS101:AS102),2)</f>
        <v>0</v>
      </c>
      <c r="AT100" s="82">
        <f t="shared" si="1"/>
        <v>0</v>
      </c>
      <c r="AU100" s="83">
        <f>ROUND(SUM(AU101:AU102),5)</f>
        <v>0</v>
      </c>
      <c r="AV100" s="82">
        <f>ROUND(AZ100*L29,2)</f>
        <v>0</v>
      </c>
      <c r="AW100" s="82">
        <f>ROUND(BA100*L30,2)</f>
        <v>0</v>
      </c>
      <c r="AX100" s="82">
        <f>ROUND(BB100*L29,2)</f>
        <v>0</v>
      </c>
      <c r="AY100" s="82">
        <f>ROUND(BC100*L30,2)</f>
        <v>0</v>
      </c>
      <c r="AZ100" s="82">
        <f>ROUND(SUM(AZ101:AZ102),2)</f>
        <v>0</v>
      </c>
      <c r="BA100" s="82">
        <f>ROUND(SUM(BA101:BA102),2)</f>
        <v>0</v>
      </c>
      <c r="BB100" s="82">
        <f>ROUND(SUM(BB101:BB102),2)</f>
        <v>0</v>
      </c>
      <c r="BC100" s="82">
        <f>ROUND(SUM(BC101:BC102),2)</f>
        <v>0</v>
      </c>
      <c r="BD100" s="84">
        <f>ROUND(SUM(BD101:BD102),2)</f>
        <v>0</v>
      </c>
      <c r="BS100" s="85" t="s">
        <v>73</v>
      </c>
      <c r="BT100" s="85" t="s">
        <v>82</v>
      </c>
      <c r="BU100" s="85" t="s">
        <v>75</v>
      </c>
      <c r="BV100" s="85" t="s">
        <v>76</v>
      </c>
      <c r="BW100" s="85" t="s">
        <v>98</v>
      </c>
      <c r="BX100" s="85" t="s">
        <v>4</v>
      </c>
      <c r="CL100" s="85" t="s">
        <v>1</v>
      </c>
      <c r="CM100" s="85" t="s">
        <v>74</v>
      </c>
    </row>
    <row r="101" spans="1:91" s="4" customFormat="1" ht="16.5" customHeight="1">
      <c r="A101" s="76" t="s">
        <v>78</v>
      </c>
      <c r="B101" s="48"/>
      <c r="C101" s="10"/>
      <c r="D101" s="10"/>
      <c r="E101" s="183" t="s">
        <v>99</v>
      </c>
      <c r="F101" s="183"/>
      <c r="G101" s="183"/>
      <c r="H101" s="183"/>
      <c r="I101" s="183"/>
      <c r="J101" s="10"/>
      <c r="K101" s="183" t="s">
        <v>100</v>
      </c>
      <c r="L101" s="183"/>
      <c r="M101" s="183"/>
      <c r="N101" s="183"/>
      <c r="O101" s="183"/>
      <c r="P101" s="183"/>
      <c r="Q101" s="183"/>
      <c r="R101" s="183"/>
      <c r="S101" s="183"/>
      <c r="T101" s="183"/>
      <c r="U101" s="183"/>
      <c r="V101" s="183"/>
      <c r="W101" s="183"/>
      <c r="X101" s="183"/>
      <c r="Y101" s="183"/>
      <c r="Z101" s="183"/>
      <c r="AA101" s="183"/>
      <c r="AB101" s="183"/>
      <c r="AC101" s="183"/>
      <c r="AD101" s="183"/>
      <c r="AE101" s="183"/>
      <c r="AF101" s="183"/>
      <c r="AG101" s="210">
        <f>'071 - časť STL plynovod'!J32</f>
        <v>0</v>
      </c>
      <c r="AH101" s="211"/>
      <c r="AI101" s="211"/>
      <c r="AJ101" s="211"/>
      <c r="AK101" s="211"/>
      <c r="AL101" s="211"/>
      <c r="AM101" s="211"/>
      <c r="AN101" s="210">
        <f t="shared" si="0"/>
        <v>0</v>
      </c>
      <c r="AO101" s="211"/>
      <c r="AP101" s="211"/>
      <c r="AQ101" s="86" t="s">
        <v>101</v>
      </c>
      <c r="AR101" s="48"/>
      <c r="AS101" s="87">
        <v>0</v>
      </c>
      <c r="AT101" s="88">
        <f t="shared" si="1"/>
        <v>0</v>
      </c>
      <c r="AU101" s="89">
        <f>'071 - časť STL plynovod'!P127</f>
        <v>0</v>
      </c>
      <c r="AV101" s="88">
        <f>'071 - časť STL plynovod'!J35</f>
        <v>0</v>
      </c>
      <c r="AW101" s="88">
        <f>'071 - časť STL plynovod'!J36</f>
        <v>0</v>
      </c>
      <c r="AX101" s="88">
        <f>'071 - časť STL plynovod'!J37</f>
        <v>0</v>
      </c>
      <c r="AY101" s="88">
        <f>'071 - časť STL plynovod'!J38</f>
        <v>0</v>
      </c>
      <c r="AZ101" s="88">
        <f>'071 - časť STL plynovod'!F35</f>
        <v>0</v>
      </c>
      <c r="BA101" s="88">
        <f>'071 - časť STL plynovod'!F36</f>
        <v>0</v>
      </c>
      <c r="BB101" s="88">
        <f>'071 - časť STL plynovod'!F37</f>
        <v>0</v>
      </c>
      <c r="BC101" s="88">
        <f>'071 - časť STL plynovod'!F38</f>
        <v>0</v>
      </c>
      <c r="BD101" s="90">
        <f>'071 - časť STL plynovod'!F39</f>
        <v>0</v>
      </c>
      <c r="BT101" s="22" t="s">
        <v>102</v>
      </c>
      <c r="BV101" s="22" t="s">
        <v>76</v>
      </c>
      <c r="BW101" s="22" t="s">
        <v>103</v>
      </c>
      <c r="BX101" s="22" t="s">
        <v>98</v>
      </c>
      <c r="CL101" s="22" t="s">
        <v>1</v>
      </c>
    </row>
    <row r="102" spans="1:91" s="4" customFormat="1" ht="16.5" customHeight="1">
      <c r="A102" s="76" t="s">
        <v>78</v>
      </c>
      <c r="B102" s="48"/>
      <c r="C102" s="10"/>
      <c r="D102" s="10"/>
      <c r="E102" s="183" t="s">
        <v>104</v>
      </c>
      <c r="F102" s="183"/>
      <c r="G102" s="183"/>
      <c r="H102" s="183"/>
      <c r="I102" s="183"/>
      <c r="J102" s="10"/>
      <c r="K102" s="183" t="s">
        <v>105</v>
      </c>
      <c r="L102" s="183"/>
      <c r="M102" s="183"/>
      <c r="N102" s="183"/>
      <c r="O102" s="183"/>
      <c r="P102" s="183"/>
      <c r="Q102" s="183"/>
      <c r="R102" s="183"/>
      <c r="S102" s="183"/>
      <c r="T102" s="183"/>
      <c r="U102" s="183"/>
      <c r="V102" s="183"/>
      <c r="W102" s="183"/>
      <c r="X102" s="183"/>
      <c r="Y102" s="183"/>
      <c r="Z102" s="183"/>
      <c r="AA102" s="183"/>
      <c r="AB102" s="183"/>
      <c r="AC102" s="183"/>
      <c r="AD102" s="183"/>
      <c r="AE102" s="183"/>
      <c r="AF102" s="183"/>
      <c r="AG102" s="210">
        <f>'072 - časť STL pripojovac...'!J32</f>
        <v>0</v>
      </c>
      <c r="AH102" s="211"/>
      <c r="AI102" s="211"/>
      <c r="AJ102" s="211"/>
      <c r="AK102" s="211"/>
      <c r="AL102" s="211"/>
      <c r="AM102" s="211"/>
      <c r="AN102" s="210">
        <f t="shared" si="0"/>
        <v>0</v>
      </c>
      <c r="AO102" s="211"/>
      <c r="AP102" s="211"/>
      <c r="AQ102" s="86" t="s">
        <v>101</v>
      </c>
      <c r="AR102" s="48"/>
      <c r="AS102" s="87">
        <v>0</v>
      </c>
      <c r="AT102" s="88">
        <f t="shared" si="1"/>
        <v>0</v>
      </c>
      <c r="AU102" s="89">
        <f>'072 - časť STL pripojovac...'!P125</f>
        <v>0</v>
      </c>
      <c r="AV102" s="88">
        <f>'072 - časť STL pripojovac...'!J35</f>
        <v>0</v>
      </c>
      <c r="AW102" s="88">
        <f>'072 - časť STL pripojovac...'!J36</f>
        <v>0</v>
      </c>
      <c r="AX102" s="88">
        <f>'072 - časť STL pripojovac...'!J37</f>
        <v>0</v>
      </c>
      <c r="AY102" s="88">
        <f>'072 - časť STL pripojovac...'!J38</f>
        <v>0</v>
      </c>
      <c r="AZ102" s="88">
        <f>'072 - časť STL pripojovac...'!F35</f>
        <v>0</v>
      </c>
      <c r="BA102" s="88">
        <f>'072 - časť STL pripojovac...'!F36</f>
        <v>0</v>
      </c>
      <c r="BB102" s="88">
        <f>'072 - časť STL pripojovac...'!F37</f>
        <v>0</v>
      </c>
      <c r="BC102" s="88">
        <f>'072 - časť STL pripojovac...'!F38</f>
        <v>0</v>
      </c>
      <c r="BD102" s="90">
        <f>'072 - časť STL pripojovac...'!F39</f>
        <v>0</v>
      </c>
      <c r="BT102" s="22" t="s">
        <v>102</v>
      </c>
      <c r="BV102" s="22" t="s">
        <v>76</v>
      </c>
      <c r="BW102" s="22" t="s">
        <v>106</v>
      </c>
      <c r="BX102" s="22" t="s">
        <v>98</v>
      </c>
      <c r="CL102" s="22" t="s">
        <v>1</v>
      </c>
    </row>
    <row r="103" spans="1:91" s="7" customFormat="1" ht="16.5" customHeight="1">
      <c r="A103" s="76" t="s">
        <v>78</v>
      </c>
      <c r="B103" s="77"/>
      <c r="C103" s="78"/>
      <c r="D103" s="182" t="s">
        <v>107</v>
      </c>
      <c r="E103" s="182"/>
      <c r="F103" s="182"/>
      <c r="G103" s="182"/>
      <c r="H103" s="182"/>
      <c r="I103" s="79"/>
      <c r="J103" s="182" t="s">
        <v>108</v>
      </c>
      <c r="K103" s="182"/>
      <c r="L103" s="182"/>
      <c r="M103" s="182"/>
      <c r="N103" s="182"/>
      <c r="O103" s="182"/>
      <c r="P103" s="182"/>
      <c r="Q103" s="182"/>
      <c r="R103" s="182"/>
      <c r="S103" s="182"/>
      <c r="T103" s="182"/>
      <c r="U103" s="182"/>
      <c r="V103" s="182"/>
      <c r="W103" s="182"/>
      <c r="X103" s="182"/>
      <c r="Y103" s="182"/>
      <c r="Z103" s="182"/>
      <c r="AA103" s="182"/>
      <c r="AB103" s="182"/>
      <c r="AC103" s="182"/>
      <c r="AD103" s="182"/>
      <c r="AE103" s="182"/>
      <c r="AF103" s="182"/>
      <c r="AG103" s="208">
        <f>'08 - SO 08 NN rozvody'!J30</f>
        <v>0</v>
      </c>
      <c r="AH103" s="209"/>
      <c r="AI103" s="209"/>
      <c r="AJ103" s="209"/>
      <c r="AK103" s="209"/>
      <c r="AL103" s="209"/>
      <c r="AM103" s="209"/>
      <c r="AN103" s="208">
        <f t="shared" si="0"/>
        <v>0</v>
      </c>
      <c r="AO103" s="209"/>
      <c r="AP103" s="209"/>
      <c r="AQ103" s="80" t="s">
        <v>81</v>
      </c>
      <c r="AR103" s="77"/>
      <c r="AS103" s="81">
        <v>0</v>
      </c>
      <c r="AT103" s="82">
        <f t="shared" si="1"/>
        <v>0</v>
      </c>
      <c r="AU103" s="83">
        <f>'08 - SO 08 NN rozvody'!P122</f>
        <v>0</v>
      </c>
      <c r="AV103" s="82">
        <f>'08 - SO 08 NN rozvody'!J33</f>
        <v>0</v>
      </c>
      <c r="AW103" s="82">
        <f>'08 - SO 08 NN rozvody'!J34</f>
        <v>0</v>
      </c>
      <c r="AX103" s="82">
        <f>'08 - SO 08 NN rozvody'!J35</f>
        <v>0</v>
      </c>
      <c r="AY103" s="82">
        <f>'08 - SO 08 NN rozvody'!J36</f>
        <v>0</v>
      </c>
      <c r="AZ103" s="82">
        <f>'08 - SO 08 NN rozvody'!F33</f>
        <v>0</v>
      </c>
      <c r="BA103" s="82">
        <f>'08 - SO 08 NN rozvody'!F34</f>
        <v>0</v>
      </c>
      <c r="BB103" s="82">
        <f>'08 - SO 08 NN rozvody'!F35</f>
        <v>0</v>
      </c>
      <c r="BC103" s="82">
        <f>'08 - SO 08 NN rozvody'!F36</f>
        <v>0</v>
      </c>
      <c r="BD103" s="84">
        <f>'08 - SO 08 NN rozvody'!F37</f>
        <v>0</v>
      </c>
      <c r="BT103" s="85" t="s">
        <v>82</v>
      </c>
      <c r="BV103" s="85" t="s">
        <v>76</v>
      </c>
      <c r="BW103" s="85" t="s">
        <v>109</v>
      </c>
      <c r="BX103" s="85" t="s">
        <v>4</v>
      </c>
      <c r="CL103" s="85" t="s">
        <v>1</v>
      </c>
      <c r="CM103" s="85" t="s">
        <v>74</v>
      </c>
    </row>
    <row r="104" spans="1:91" s="7" customFormat="1" ht="16.5" customHeight="1">
      <c r="A104" s="76" t="s">
        <v>78</v>
      </c>
      <c r="B104" s="77"/>
      <c r="C104" s="78"/>
      <c r="D104" s="182" t="s">
        <v>110</v>
      </c>
      <c r="E104" s="182"/>
      <c r="F104" s="182"/>
      <c r="G104" s="182"/>
      <c r="H104" s="182"/>
      <c r="I104" s="79"/>
      <c r="J104" s="182" t="s">
        <v>111</v>
      </c>
      <c r="K104" s="182"/>
      <c r="L104" s="182"/>
      <c r="M104" s="182"/>
      <c r="N104" s="182"/>
      <c r="O104" s="182"/>
      <c r="P104" s="182"/>
      <c r="Q104" s="182"/>
      <c r="R104" s="182"/>
      <c r="S104" s="182"/>
      <c r="T104" s="182"/>
      <c r="U104" s="182"/>
      <c r="V104" s="182"/>
      <c r="W104" s="182"/>
      <c r="X104" s="182"/>
      <c r="Y104" s="182"/>
      <c r="Z104" s="182"/>
      <c r="AA104" s="182"/>
      <c r="AB104" s="182"/>
      <c r="AC104" s="182"/>
      <c r="AD104" s="182"/>
      <c r="AE104" s="182"/>
      <c r="AF104" s="182"/>
      <c r="AG104" s="208">
        <f>'08.1 - SO 08.1 Odberné el...'!J30</f>
        <v>0</v>
      </c>
      <c r="AH104" s="209"/>
      <c r="AI104" s="209"/>
      <c r="AJ104" s="209"/>
      <c r="AK104" s="209"/>
      <c r="AL104" s="209"/>
      <c r="AM104" s="209"/>
      <c r="AN104" s="208">
        <f t="shared" si="0"/>
        <v>0</v>
      </c>
      <c r="AO104" s="209"/>
      <c r="AP104" s="209"/>
      <c r="AQ104" s="80" t="s">
        <v>81</v>
      </c>
      <c r="AR104" s="77"/>
      <c r="AS104" s="81">
        <v>0</v>
      </c>
      <c r="AT104" s="82">
        <f t="shared" si="1"/>
        <v>0</v>
      </c>
      <c r="AU104" s="83">
        <f>'08.1 - SO 08.1 Odberné el...'!P119</f>
        <v>0</v>
      </c>
      <c r="AV104" s="82">
        <f>'08.1 - SO 08.1 Odberné el...'!J33</f>
        <v>0</v>
      </c>
      <c r="AW104" s="82">
        <f>'08.1 - SO 08.1 Odberné el...'!J34</f>
        <v>0</v>
      </c>
      <c r="AX104" s="82">
        <f>'08.1 - SO 08.1 Odberné el...'!J35</f>
        <v>0</v>
      </c>
      <c r="AY104" s="82">
        <f>'08.1 - SO 08.1 Odberné el...'!J36</f>
        <v>0</v>
      </c>
      <c r="AZ104" s="82">
        <f>'08.1 - SO 08.1 Odberné el...'!F33</f>
        <v>0</v>
      </c>
      <c r="BA104" s="82">
        <f>'08.1 - SO 08.1 Odberné el...'!F34</f>
        <v>0</v>
      </c>
      <c r="BB104" s="82">
        <f>'08.1 - SO 08.1 Odberné el...'!F35</f>
        <v>0</v>
      </c>
      <c r="BC104" s="82">
        <f>'08.1 - SO 08.1 Odberné el...'!F36</f>
        <v>0</v>
      </c>
      <c r="BD104" s="84">
        <f>'08.1 - SO 08.1 Odberné el...'!F37</f>
        <v>0</v>
      </c>
      <c r="BT104" s="85" t="s">
        <v>82</v>
      </c>
      <c r="BV104" s="85" t="s">
        <v>76</v>
      </c>
      <c r="BW104" s="85" t="s">
        <v>112</v>
      </c>
      <c r="BX104" s="85" t="s">
        <v>4</v>
      </c>
      <c r="CL104" s="85" t="s">
        <v>1</v>
      </c>
      <c r="CM104" s="85" t="s">
        <v>74</v>
      </c>
    </row>
    <row r="105" spans="1:91" s="7" customFormat="1" ht="16.5" customHeight="1">
      <c r="A105" s="76" t="s">
        <v>78</v>
      </c>
      <c r="B105" s="77"/>
      <c r="C105" s="78"/>
      <c r="D105" s="182" t="s">
        <v>113</v>
      </c>
      <c r="E105" s="182"/>
      <c r="F105" s="182"/>
      <c r="G105" s="182"/>
      <c r="H105" s="182"/>
      <c r="I105" s="79"/>
      <c r="J105" s="182" t="s">
        <v>114</v>
      </c>
      <c r="K105" s="182"/>
      <c r="L105" s="182"/>
      <c r="M105" s="182"/>
      <c r="N105" s="182"/>
      <c r="O105" s="182"/>
      <c r="P105" s="182"/>
      <c r="Q105" s="182"/>
      <c r="R105" s="182"/>
      <c r="S105" s="182"/>
      <c r="T105" s="182"/>
      <c r="U105" s="182"/>
      <c r="V105" s="182"/>
      <c r="W105" s="182"/>
      <c r="X105" s="182"/>
      <c r="Y105" s="182"/>
      <c r="Z105" s="182"/>
      <c r="AA105" s="182"/>
      <c r="AB105" s="182"/>
      <c r="AC105" s="182"/>
      <c r="AD105" s="182"/>
      <c r="AE105" s="182"/>
      <c r="AF105" s="182"/>
      <c r="AG105" s="208">
        <f>'09 - SO 09 Verejné osvetl...'!J30</f>
        <v>0</v>
      </c>
      <c r="AH105" s="209"/>
      <c r="AI105" s="209"/>
      <c r="AJ105" s="209"/>
      <c r="AK105" s="209"/>
      <c r="AL105" s="209"/>
      <c r="AM105" s="209"/>
      <c r="AN105" s="208">
        <f t="shared" si="0"/>
        <v>0</v>
      </c>
      <c r="AO105" s="209"/>
      <c r="AP105" s="209"/>
      <c r="AQ105" s="80" t="s">
        <v>81</v>
      </c>
      <c r="AR105" s="77"/>
      <c r="AS105" s="81">
        <v>0</v>
      </c>
      <c r="AT105" s="82">
        <f t="shared" si="1"/>
        <v>0</v>
      </c>
      <c r="AU105" s="83">
        <f>'09 - SO 09 Verejné osvetl...'!P123</f>
        <v>0</v>
      </c>
      <c r="AV105" s="82">
        <f>'09 - SO 09 Verejné osvetl...'!J33</f>
        <v>0</v>
      </c>
      <c r="AW105" s="82">
        <f>'09 - SO 09 Verejné osvetl...'!J34</f>
        <v>0</v>
      </c>
      <c r="AX105" s="82">
        <f>'09 - SO 09 Verejné osvetl...'!J35</f>
        <v>0</v>
      </c>
      <c r="AY105" s="82">
        <f>'09 - SO 09 Verejné osvetl...'!J36</f>
        <v>0</v>
      </c>
      <c r="AZ105" s="82">
        <f>'09 - SO 09 Verejné osvetl...'!F33</f>
        <v>0</v>
      </c>
      <c r="BA105" s="82">
        <f>'09 - SO 09 Verejné osvetl...'!F34</f>
        <v>0</v>
      </c>
      <c r="BB105" s="82">
        <f>'09 - SO 09 Verejné osvetl...'!F35</f>
        <v>0</v>
      </c>
      <c r="BC105" s="82">
        <f>'09 - SO 09 Verejné osvetl...'!F36</f>
        <v>0</v>
      </c>
      <c r="BD105" s="84">
        <f>'09 - SO 09 Verejné osvetl...'!F37</f>
        <v>0</v>
      </c>
      <c r="BT105" s="85" t="s">
        <v>82</v>
      </c>
      <c r="BV105" s="85" t="s">
        <v>76</v>
      </c>
      <c r="BW105" s="85" t="s">
        <v>115</v>
      </c>
      <c r="BX105" s="85" t="s">
        <v>4</v>
      </c>
      <c r="CL105" s="85" t="s">
        <v>1</v>
      </c>
      <c r="CM105" s="85" t="s">
        <v>74</v>
      </c>
    </row>
    <row r="106" spans="1:91" s="7" customFormat="1" ht="24.75" customHeight="1">
      <c r="A106" s="76" t="s">
        <v>78</v>
      </c>
      <c r="B106" s="77"/>
      <c r="C106" s="78"/>
      <c r="D106" s="182" t="s">
        <v>116</v>
      </c>
      <c r="E106" s="182"/>
      <c r="F106" s="182"/>
      <c r="G106" s="182"/>
      <c r="H106" s="182"/>
      <c r="I106" s="79"/>
      <c r="J106" s="182" t="s">
        <v>117</v>
      </c>
      <c r="K106" s="182"/>
      <c r="L106" s="182"/>
      <c r="M106" s="182"/>
      <c r="N106" s="182"/>
      <c r="O106" s="182"/>
      <c r="P106" s="182"/>
      <c r="Q106" s="182"/>
      <c r="R106" s="182"/>
      <c r="S106" s="182"/>
      <c r="T106" s="182"/>
      <c r="U106" s="182"/>
      <c r="V106" s="182"/>
      <c r="W106" s="182"/>
      <c r="X106" s="182"/>
      <c r="Y106" s="182"/>
      <c r="Z106" s="182"/>
      <c r="AA106" s="182"/>
      <c r="AB106" s="182"/>
      <c r="AC106" s="182"/>
      <c r="AD106" s="182"/>
      <c r="AE106" s="182"/>
      <c r="AF106" s="182"/>
      <c r="AG106" s="208">
        <f>'10 - SO 10 Chráničky pre ...'!J30</f>
        <v>0</v>
      </c>
      <c r="AH106" s="209"/>
      <c r="AI106" s="209"/>
      <c r="AJ106" s="209"/>
      <c r="AK106" s="209"/>
      <c r="AL106" s="209"/>
      <c r="AM106" s="209"/>
      <c r="AN106" s="208">
        <f t="shared" si="0"/>
        <v>0</v>
      </c>
      <c r="AO106" s="209"/>
      <c r="AP106" s="209"/>
      <c r="AQ106" s="80" t="s">
        <v>81</v>
      </c>
      <c r="AR106" s="77"/>
      <c r="AS106" s="81">
        <v>0</v>
      </c>
      <c r="AT106" s="82">
        <f t="shared" si="1"/>
        <v>0</v>
      </c>
      <c r="AU106" s="83">
        <f>'10 - SO 10 Chráničky pre ...'!P119</f>
        <v>0</v>
      </c>
      <c r="AV106" s="82">
        <f>'10 - SO 10 Chráničky pre ...'!J33</f>
        <v>0</v>
      </c>
      <c r="AW106" s="82">
        <f>'10 - SO 10 Chráničky pre ...'!J34</f>
        <v>0</v>
      </c>
      <c r="AX106" s="82">
        <f>'10 - SO 10 Chráničky pre ...'!J35</f>
        <v>0</v>
      </c>
      <c r="AY106" s="82">
        <f>'10 - SO 10 Chráničky pre ...'!J36</f>
        <v>0</v>
      </c>
      <c r="AZ106" s="82">
        <f>'10 - SO 10 Chráničky pre ...'!F33</f>
        <v>0</v>
      </c>
      <c r="BA106" s="82">
        <f>'10 - SO 10 Chráničky pre ...'!F34</f>
        <v>0</v>
      </c>
      <c r="BB106" s="82">
        <f>'10 - SO 10 Chráničky pre ...'!F35</f>
        <v>0</v>
      </c>
      <c r="BC106" s="82">
        <f>'10 - SO 10 Chráničky pre ...'!F36</f>
        <v>0</v>
      </c>
      <c r="BD106" s="84">
        <f>'10 - SO 10 Chráničky pre ...'!F37</f>
        <v>0</v>
      </c>
      <c r="BT106" s="85" t="s">
        <v>82</v>
      </c>
      <c r="BV106" s="85" t="s">
        <v>76</v>
      </c>
      <c r="BW106" s="85" t="s">
        <v>118</v>
      </c>
      <c r="BX106" s="85" t="s">
        <v>4</v>
      </c>
      <c r="CL106" s="85" t="s">
        <v>1</v>
      </c>
      <c r="CM106" s="85" t="s">
        <v>74</v>
      </c>
    </row>
    <row r="107" spans="1:91" s="7" customFormat="1" ht="24.75" customHeight="1">
      <c r="A107" s="76" t="s">
        <v>78</v>
      </c>
      <c r="B107" s="77"/>
      <c r="C107" s="78"/>
      <c r="D107" s="182" t="s">
        <v>119</v>
      </c>
      <c r="E107" s="182"/>
      <c r="F107" s="182"/>
      <c r="G107" s="182"/>
      <c r="H107" s="182"/>
      <c r="I107" s="79"/>
      <c r="J107" s="182" t="s">
        <v>120</v>
      </c>
      <c r="K107" s="182"/>
      <c r="L107" s="182"/>
      <c r="M107" s="182"/>
      <c r="N107" s="182"/>
      <c r="O107" s="182"/>
      <c r="P107" s="182"/>
      <c r="Q107" s="182"/>
      <c r="R107" s="182"/>
      <c r="S107" s="182"/>
      <c r="T107" s="182"/>
      <c r="U107" s="182"/>
      <c r="V107" s="182"/>
      <c r="W107" s="182"/>
      <c r="X107" s="182"/>
      <c r="Y107" s="182"/>
      <c r="Z107" s="182"/>
      <c r="AA107" s="182"/>
      <c r="AB107" s="182"/>
      <c r="AC107" s="182"/>
      <c r="AD107" s="182"/>
      <c r="AE107" s="182"/>
      <c r="AF107" s="182"/>
      <c r="AG107" s="208">
        <f>'11 - SO 11 Preložka veden...'!J30</f>
        <v>0</v>
      </c>
      <c r="AH107" s="209"/>
      <c r="AI107" s="209"/>
      <c r="AJ107" s="209"/>
      <c r="AK107" s="209"/>
      <c r="AL107" s="209"/>
      <c r="AM107" s="209"/>
      <c r="AN107" s="208">
        <f t="shared" si="0"/>
        <v>0</v>
      </c>
      <c r="AO107" s="209"/>
      <c r="AP107" s="209"/>
      <c r="AQ107" s="80" t="s">
        <v>81</v>
      </c>
      <c r="AR107" s="77"/>
      <c r="AS107" s="91">
        <v>0</v>
      </c>
      <c r="AT107" s="92">
        <f t="shared" si="1"/>
        <v>0</v>
      </c>
      <c r="AU107" s="93">
        <f>'11 - SO 11 Preložka veden...'!P122</f>
        <v>0</v>
      </c>
      <c r="AV107" s="92">
        <f>'11 - SO 11 Preložka veden...'!J33</f>
        <v>0</v>
      </c>
      <c r="AW107" s="92">
        <f>'11 - SO 11 Preložka veden...'!J34</f>
        <v>0</v>
      </c>
      <c r="AX107" s="92">
        <f>'11 - SO 11 Preložka veden...'!J35</f>
        <v>0</v>
      </c>
      <c r="AY107" s="92">
        <f>'11 - SO 11 Preložka veden...'!J36</f>
        <v>0</v>
      </c>
      <c r="AZ107" s="92">
        <f>'11 - SO 11 Preložka veden...'!F33</f>
        <v>0</v>
      </c>
      <c r="BA107" s="92">
        <f>'11 - SO 11 Preložka veden...'!F34</f>
        <v>0</v>
      </c>
      <c r="BB107" s="92">
        <f>'11 - SO 11 Preložka veden...'!F35</f>
        <v>0</v>
      </c>
      <c r="BC107" s="92">
        <f>'11 - SO 11 Preložka veden...'!F36</f>
        <v>0</v>
      </c>
      <c r="BD107" s="94">
        <f>'11 - SO 11 Preložka veden...'!F37</f>
        <v>0</v>
      </c>
      <c r="BT107" s="85" t="s">
        <v>82</v>
      </c>
      <c r="BV107" s="85" t="s">
        <v>76</v>
      </c>
      <c r="BW107" s="85" t="s">
        <v>121</v>
      </c>
      <c r="BX107" s="85" t="s">
        <v>4</v>
      </c>
      <c r="CL107" s="85" t="s">
        <v>1</v>
      </c>
      <c r="CM107" s="85" t="s">
        <v>74</v>
      </c>
    </row>
    <row r="108" spans="1:91" s="2" customFormat="1" ht="30" customHeight="1">
      <c r="A108" s="29"/>
      <c r="B108" s="30"/>
      <c r="C108" s="29"/>
      <c r="D108" s="29"/>
      <c r="E108" s="29"/>
      <c r="F108" s="29"/>
      <c r="G108" s="29"/>
      <c r="H108" s="29"/>
      <c r="I108" s="29"/>
      <c r="J108" s="29"/>
      <c r="K108" s="29"/>
      <c r="L108" s="29"/>
      <c r="M108" s="29"/>
      <c r="N108" s="29"/>
      <c r="O108" s="29"/>
      <c r="P108" s="29"/>
      <c r="Q108" s="29"/>
      <c r="R108" s="2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  <c r="AF108" s="29"/>
      <c r="AG108" s="29"/>
      <c r="AH108" s="29"/>
      <c r="AI108" s="29"/>
      <c r="AJ108" s="29"/>
      <c r="AK108" s="29"/>
      <c r="AL108" s="29"/>
      <c r="AM108" s="29"/>
      <c r="AN108" s="29"/>
      <c r="AO108" s="29"/>
      <c r="AP108" s="29"/>
      <c r="AQ108" s="29"/>
      <c r="AR108" s="30"/>
      <c r="AS108" s="29"/>
      <c r="AT108" s="29"/>
      <c r="AU108" s="29"/>
      <c r="AV108" s="29"/>
      <c r="AW108" s="29"/>
      <c r="AX108" s="29"/>
      <c r="AY108" s="29"/>
      <c r="AZ108" s="29"/>
      <c r="BA108" s="29"/>
      <c r="BB108" s="29"/>
      <c r="BC108" s="29"/>
      <c r="BD108" s="29"/>
      <c r="BE108" s="29"/>
    </row>
    <row r="109" spans="1:91" s="2" customFormat="1" ht="6.95" customHeight="1">
      <c r="A109" s="29"/>
      <c r="B109" s="44"/>
      <c r="C109" s="45"/>
      <c r="D109" s="45"/>
      <c r="E109" s="45"/>
      <c r="F109" s="45"/>
      <c r="G109" s="45"/>
      <c r="H109" s="45"/>
      <c r="I109" s="45"/>
      <c r="J109" s="45"/>
      <c r="K109" s="45"/>
      <c r="L109" s="45"/>
      <c r="M109" s="45"/>
      <c r="N109" s="45"/>
      <c r="O109" s="45"/>
      <c r="P109" s="45"/>
      <c r="Q109" s="45"/>
      <c r="R109" s="45"/>
      <c r="S109" s="45"/>
      <c r="T109" s="45"/>
      <c r="U109" s="45"/>
      <c r="V109" s="45"/>
      <c r="W109" s="45"/>
      <c r="X109" s="45"/>
      <c r="Y109" s="45"/>
      <c r="Z109" s="45"/>
      <c r="AA109" s="45"/>
      <c r="AB109" s="45"/>
      <c r="AC109" s="45"/>
      <c r="AD109" s="45"/>
      <c r="AE109" s="45"/>
      <c r="AF109" s="45"/>
      <c r="AG109" s="45"/>
      <c r="AH109" s="45"/>
      <c r="AI109" s="45"/>
      <c r="AJ109" s="45"/>
      <c r="AK109" s="45"/>
      <c r="AL109" s="45"/>
      <c r="AM109" s="45"/>
      <c r="AN109" s="45"/>
      <c r="AO109" s="45"/>
      <c r="AP109" s="45"/>
      <c r="AQ109" s="45"/>
      <c r="AR109" s="30"/>
      <c r="AS109" s="29"/>
      <c r="AT109" s="29"/>
      <c r="AU109" s="29"/>
      <c r="AV109" s="29"/>
      <c r="AW109" s="29"/>
      <c r="AX109" s="29"/>
      <c r="AY109" s="29"/>
      <c r="AZ109" s="29"/>
      <c r="BA109" s="29"/>
      <c r="BB109" s="29"/>
      <c r="BC109" s="29"/>
      <c r="BD109" s="29"/>
      <c r="BE109" s="29"/>
    </row>
  </sheetData>
  <mergeCells count="90">
    <mergeCell ref="AN107:AP107"/>
    <mergeCell ref="AG107:AM107"/>
    <mergeCell ref="AN94:AP94"/>
    <mergeCell ref="AN98:AP98"/>
    <mergeCell ref="AS89:AT91"/>
    <mergeCell ref="AN105:AP105"/>
    <mergeCell ref="AG105:AM105"/>
    <mergeCell ref="AN106:AP106"/>
    <mergeCell ref="AG106:AM106"/>
    <mergeCell ref="AK35:AO35"/>
    <mergeCell ref="X35:AB35"/>
    <mergeCell ref="AR2:BE2"/>
    <mergeCell ref="AG104:AM104"/>
    <mergeCell ref="AG103:AM103"/>
    <mergeCell ref="AG102:AM102"/>
    <mergeCell ref="AG101:AM101"/>
    <mergeCell ref="AG92:AM92"/>
    <mergeCell ref="AG100:AM100"/>
    <mergeCell ref="AG98:AM98"/>
    <mergeCell ref="AG97:AM97"/>
    <mergeCell ref="AG96:AM96"/>
    <mergeCell ref="AG99:AM99"/>
    <mergeCell ref="AG95:AM95"/>
    <mergeCell ref="AM87:AN87"/>
    <mergeCell ref="AM89:AP89"/>
    <mergeCell ref="AK32:AO32"/>
    <mergeCell ref="L32:P32"/>
    <mergeCell ref="W32:AE32"/>
    <mergeCell ref="AK33:AO33"/>
    <mergeCell ref="L33:P33"/>
    <mergeCell ref="W33:AE33"/>
    <mergeCell ref="L30:P30"/>
    <mergeCell ref="W30:AE30"/>
    <mergeCell ref="L31:P31"/>
    <mergeCell ref="W31:AE31"/>
    <mergeCell ref="AK31:AO31"/>
    <mergeCell ref="D107:H107"/>
    <mergeCell ref="J107:AF107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85:AO85"/>
    <mergeCell ref="D105:H105"/>
    <mergeCell ref="J105:AF105"/>
    <mergeCell ref="D106:H106"/>
    <mergeCell ref="J106:AF106"/>
    <mergeCell ref="AM90:AP90"/>
    <mergeCell ref="AN95:AP95"/>
    <mergeCell ref="AN103:AP103"/>
    <mergeCell ref="AN104:AP104"/>
    <mergeCell ref="AN102:AP102"/>
    <mergeCell ref="AN96:AP96"/>
    <mergeCell ref="AN97:AP97"/>
    <mergeCell ref="AN101:AP101"/>
    <mergeCell ref="AN99:AP99"/>
    <mergeCell ref="AN100:AP100"/>
    <mergeCell ref="AN92:AP92"/>
    <mergeCell ref="D103:H103"/>
    <mergeCell ref="D104:H104"/>
    <mergeCell ref="E101:I101"/>
    <mergeCell ref="E102:I102"/>
    <mergeCell ref="I92:AF92"/>
    <mergeCell ref="J98:AF98"/>
    <mergeCell ref="J100:AF100"/>
    <mergeCell ref="J99:AF99"/>
    <mergeCell ref="J95:AF95"/>
    <mergeCell ref="J96:AF96"/>
    <mergeCell ref="J103:AF103"/>
    <mergeCell ref="J97:AF97"/>
    <mergeCell ref="J104:AF104"/>
    <mergeCell ref="K102:AF102"/>
    <mergeCell ref="K101:AF101"/>
    <mergeCell ref="C92:G92"/>
    <mergeCell ref="D100:H100"/>
    <mergeCell ref="D96:H96"/>
    <mergeCell ref="D98:H98"/>
    <mergeCell ref="D99:H99"/>
    <mergeCell ref="D95:H95"/>
    <mergeCell ref="D97:H97"/>
  </mergeCells>
  <hyperlinks>
    <hyperlink ref="A95" location="'01 - SO 01 Miestne komuni...'!C2" display="/"/>
    <hyperlink ref="A96" location="'02 - SO 02 Chodníky'!C2" display="/"/>
    <hyperlink ref="A97" location="'04 - SO 04 Kanalizácia sp...'!C2" display="/"/>
    <hyperlink ref="A98" location="'05 - SO 05 Kanalizácia da...'!C2" display="/"/>
    <hyperlink ref="A99" location="'06 - SO 06 Vodovod a vere...'!C2" display="/"/>
    <hyperlink ref="A101" location="'071 - časť STL plynovod'!C2" display="/"/>
    <hyperlink ref="A102" location="'072 - časť STL pripojovac...'!C2" display="/"/>
    <hyperlink ref="A103" location="'08 - SO 08 NN rozvody'!C2" display="/"/>
    <hyperlink ref="A104" location="'08.1 - SO 08.1 Odberné el...'!C2" display="/"/>
    <hyperlink ref="A105" location="'09 - SO 09 Verejné osvetl...'!C2" display="/"/>
    <hyperlink ref="A106" location="'10 - SO 10 Chráničky pre ...'!C2" display="/"/>
    <hyperlink ref="A107" location="'11 - SO 11 Preložka veden...'!C2" display="/"/>
  </hyperlinks>
  <pageMargins left="0.39370078740157483" right="0.39370078740157483" top="0.39370078740157483" bottom="0.39370078740157483" header="0" footer="0"/>
  <pageSetup paperSize="9" scale="75" fitToHeight="100" orientation="portrait" r:id="rId1"/>
  <headerFooter>
    <oddFooter>&amp;CStrana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4"/>
  <sheetViews>
    <sheetView showGridLines="0" topLeftCell="A103" workbookViewId="0">
      <selection activeCell="I122" sqref="I122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07" t="s">
        <v>5</v>
      </c>
      <c r="M2" s="192"/>
      <c r="N2" s="192"/>
      <c r="O2" s="192"/>
      <c r="P2" s="192"/>
      <c r="Q2" s="192"/>
      <c r="R2" s="192"/>
      <c r="S2" s="192"/>
      <c r="T2" s="192"/>
      <c r="U2" s="192"/>
      <c r="V2" s="192"/>
      <c r="AT2" s="14" t="s">
        <v>112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74</v>
      </c>
    </row>
    <row r="4" spans="1:46" s="1" customFormat="1" ht="24.95" customHeight="1">
      <c r="B4" s="17"/>
      <c r="D4" s="18" t="s">
        <v>122</v>
      </c>
      <c r="L4" s="17"/>
      <c r="M4" s="95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15</v>
      </c>
      <c r="L6" s="17"/>
    </row>
    <row r="7" spans="1:46" s="1" customFormat="1" ht="16.5" customHeight="1">
      <c r="B7" s="17"/>
      <c r="E7" s="223" t="str">
        <f>'Rekapitulácia stavby'!K6</f>
        <v>PD Žakovce, MK a IS pre IBV 22RD</v>
      </c>
      <c r="F7" s="224"/>
      <c r="G7" s="224"/>
      <c r="H7" s="224"/>
      <c r="L7" s="17"/>
    </row>
    <row r="8" spans="1:46" s="2" customFormat="1" ht="12" customHeight="1">
      <c r="A8" s="29"/>
      <c r="B8" s="30"/>
      <c r="C8" s="29"/>
      <c r="D8" s="24" t="s">
        <v>123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85" t="s">
        <v>1942</v>
      </c>
      <c r="F9" s="225"/>
      <c r="G9" s="225"/>
      <c r="H9" s="225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17</v>
      </c>
      <c r="E11" s="29"/>
      <c r="F11" s="22" t="s">
        <v>1</v>
      </c>
      <c r="G11" s="29"/>
      <c r="H11" s="29"/>
      <c r="I11" s="24" t="s">
        <v>18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19</v>
      </c>
      <c r="E12" s="29"/>
      <c r="F12" s="22" t="s">
        <v>20</v>
      </c>
      <c r="G12" s="29"/>
      <c r="H12" s="29"/>
      <c r="I12" s="24" t="s">
        <v>21</v>
      </c>
      <c r="J12" s="52" t="str">
        <f>'Rekapitulácia stavby'!AN8</f>
        <v>Vyplň údaj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22</v>
      </c>
      <c r="E14" s="29"/>
      <c r="F14" s="29"/>
      <c r="G14" s="29"/>
      <c r="H14" s="29"/>
      <c r="I14" s="24" t="s">
        <v>23</v>
      </c>
      <c r="J14" s="22" t="s">
        <v>2186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tr">
        <f>'01 - SO 01 Miestne komuni...'!E15</f>
        <v>Obec Žakovce, Žakovce 55, 059 73 Žakovce</v>
      </c>
      <c r="F15" s="29"/>
      <c r="G15" s="29"/>
      <c r="H15" s="29"/>
      <c r="I15" s="24" t="s">
        <v>25</v>
      </c>
      <c r="J15" s="22" t="s">
        <v>2187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24" t="s">
        <v>23</v>
      </c>
      <c r="J17" s="25" t="str">
        <f>'Rekapitulácia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26" t="str">
        <f>'Rekapitulácia stavby'!E14</f>
        <v>Vyplň údaj</v>
      </c>
      <c r="F18" s="191"/>
      <c r="G18" s="191"/>
      <c r="H18" s="191"/>
      <c r="I18" s="24" t="s">
        <v>25</v>
      </c>
      <c r="J18" s="25" t="str">
        <f>'Rekapitulácia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24" t="s">
        <v>23</v>
      </c>
      <c r="J20" s="22" t="s">
        <v>1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29</v>
      </c>
      <c r="F21" s="29"/>
      <c r="G21" s="29"/>
      <c r="H21" s="29"/>
      <c r="I21" s="24" t="s">
        <v>25</v>
      </c>
      <c r="J21" s="22" t="s">
        <v>1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23</v>
      </c>
      <c r="J23" s="22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32</v>
      </c>
      <c r="F24" s="29"/>
      <c r="G24" s="29"/>
      <c r="H24" s="29"/>
      <c r="I24" s="24" t="s">
        <v>25</v>
      </c>
      <c r="J24" s="22" t="s">
        <v>1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33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6"/>
      <c r="B27" s="97"/>
      <c r="C27" s="96"/>
      <c r="D27" s="96"/>
      <c r="E27" s="196" t="s">
        <v>1</v>
      </c>
      <c r="F27" s="196"/>
      <c r="G27" s="196"/>
      <c r="H27" s="196"/>
      <c r="I27" s="96"/>
      <c r="J27" s="96"/>
      <c r="K27" s="96"/>
      <c r="L27" s="98"/>
      <c r="S27" s="96"/>
      <c r="T27" s="96"/>
      <c r="U27" s="96"/>
      <c r="V27" s="96"/>
      <c r="W27" s="96"/>
      <c r="X27" s="96"/>
      <c r="Y27" s="96"/>
      <c r="Z27" s="96"/>
      <c r="AA27" s="96"/>
      <c r="AB27" s="96"/>
      <c r="AC27" s="96"/>
      <c r="AD27" s="96"/>
      <c r="AE27" s="96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9" t="s">
        <v>34</v>
      </c>
      <c r="E30" s="29"/>
      <c r="F30" s="29"/>
      <c r="G30" s="29"/>
      <c r="H30" s="29"/>
      <c r="I30" s="29"/>
      <c r="J30" s="68">
        <f>ROUND(J119,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36</v>
      </c>
      <c r="G32" s="29"/>
      <c r="H32" s="29"/>
      <c r="I32" s="33" t="s">
        <v>35</v>
      </c>
      <c r="J32" s="33" t="s">
        <v>37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100" t="s">
        <v>38</v>
      </c>
      <c r="E33" s="24" t="s">
        <v>39</v>
      </c>
      <c r="F33" s="101">
        <f>ROUND((SUM(BE119:BE163)),  2)</f>
        <v>0</v>
      </c>
      <c r="G33" s="29"/>
      <c r="H33" s="29"/>
      <c r="I33" s="102">
        <v>0.2</v>
      </c>
      <c r="J33" s="101">
        <f>ROUND(((SUM(BE119:BE163))*I33),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40</v>
      </c>
      <c r="F34" s="101">
        <f>ROUND((SUM(BF119:BF163)),  2)</f>
        <v>0</v>
      </c>
      <c r="G34" s="29"/>
      <c r="H34" s="29"/>
      <c r="I34" s="102">
        <v>0.2</v>
      </c>
      <c r="J34" s="101">
        <f>ROUND(((SUM(BF119:BF163))*I34),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41</v>
      </c>
      <c r="F35" s="101">
        <f>ROUND((SUM(BG119:BG163)),  2)</f>
        <v>0</v>
      </c>
      <c r="G35" s="29"/>
      <c r="H35" s="29"/>
      <c r="I35" s="102">
        <v>0.2</v>
      </c>
      <c r="J35" s="101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42</v>
      </c>
      <c r="F36" s="101">
        <f>ROUND((SUM(BH119:BH163)),  2)</f>
        <v>0</v>
      </c>
      <c r="G36" s="29"/>
      <c r="H36" s="29"/>
      <c r="I36" s="102">
        <v>0.2</v>
      </c>
      <c r="J36" s="101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43</v>
      </c>
      <c r="F37" s="101">
        <f>ROUND((SUM(BI119:BI163)),  2)</f>
        <v>0</v>
      </c>
      <c r="G37" s="29"/>
      <c r="H37" s="29"/>
      <c r="I37" s="102">
        <v>0</v>
      </c>
      <c r="J37" s="101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3"/>
      <c r="D39" s="104" t="s">
        <v>44</v>
      </c>
      <c r="E39" s="57"/>
      <c r="F39" s="57"/>
      <c r="G39" s="105" t="s">
        <v>45</v>
      </c>
      <c r="H39" s="106" t="s">
        <v>46</v>
      </c>
      <c r="I39" s="57"/>
      <c r="J39" s="107">
        <f>SUM(J30:J37)</f>
        <v>0</v>
      </c>
      <c r="K39" s="108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3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29"/>
      <c r="B61" s="30"/>
      <c r="C61" s="29"/>
      <c r="D61" s="42" t="s">
        <v>49</v>
      </c>
      <c r="E61" s="32"/>
      <c r="F61" s="109" t="s">
        <v>50</v>
      </c>
      <c r="G61" s="42" t="s">
        <v>49</v>
      </c>
      <c r="H61" s="32"/>
      <c r="I61" s="32"/>
      <c r="J61" s="110" t="s">
        <v>50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29"/>
      <c r="B65" s="30"/>
      <c r="C65" s="29"/>
      <c r="D65" s="40" t="s">
        <v>51</v>
      </c>
      <c r="E65" s="43"/>
      <c r="F65" s="43"/>
      <c r="G65" s="40" t="s">
        <v>52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29"/>
      <c r="B76" s="30"/>
      <c r="C76" s="29"/>
      <c r="D76" s="42" t="s">
        <v>49</v>
      </c>
      <c r="E76" s="32"/>
      <c r="F76" s="109" t="s">
        <v>50</v>
      </c>
      <c r="G76" s="42" t="s">
        <v>49</v>
      </c>
      <c r="H76" s="32"/>
      <c r="I76" s="32"/>
      <c r="J76" s="110" t="s">
        <v>50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125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15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23" t="str">
        <f>E7</f>
        <v>PD Žakovce, MK a IS pre IBV 22RD</v>
      </c>
      <c r="F85" s="224"/>
      <c r="G85" s="224"/>
      <c r="H85" s="224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123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85" t="str">
        <f>E9</f>
        <v>08.1 - SO 08.1 Odberné elektrické zariadenia</v>
      </c>
      <c r="F87" s="225"/>
      <c r="G87" s="225"/>
      <c r="H87" s="225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19</v>
      </c>
      <c r="D89" s="29"/>
      <c r="E89" s="29"/>
      <c r="F89" s="22" t="str">
        <f>F12</f>
        <v>Žakovce</v>
      </c>
      <c r="G89" s="29"/>
      <c r="H89" s="29"/>
      <c r="I89" s="24" t="s">
        <v>21</v>
      </c>
      <c r="J89" s="52" t="str">
        <f>IF(J12="","",J12)</f>
        <v>Vyplň údaj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25.7" customHeight="1">
      <c r="A91" s="29"/>
      <c r="B91" s="30"/>
      <c r="C91" s="24" t="s">
        <v>22</v>
      </c>
      <c r="D91" s="29"/>
      <c r="E91" s="29"/>
      <c r="F91" s="22" t="str">
        <f>E15</f>
        <v>Obec Žakovce, Žakovce 55, 059 73 Žakovce</v>
      </c>
      <c r="G91" s="29"/>
      <c r="H91" s="29"/>
      <c r="I91" s="24" t="s">
        <v>28</v>
      </c>
      <c r="J91" s="27" t="str">
        <f>E21</f>
        <v>ISPO spol. s r.o. inž. stavby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>Macura M.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1" t="s">
        <v>126</v>
      </c>
      <c r="D94" s="103"/>
      <c r="E94" s="103"/>
      <c r="F94" s="103"/>
      <c r="G94" s="103"/>
      <c r="H94" s="103"/>
      <c r="I94" s="103"/>
      <c r="J94" s="112" t="s">
        <v>127</v>
      </c>
      <c r="K94" s="103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13" t="s">
        <v>128</v>
      </c>
      <c r="D96" s="29"/>
      <c r="E96" s="29"/>
      <c r="F96" s="29"/>
      <c r="G96" s="29"/>
      <c r="H96" s="29"/>
      <c r="I96" s="29"/>
      <c r="J96" s="68">
        <f>J119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129</v>
      </c>
    </row>
    <row r="97" spans="1:31" s="9" customFormat="1" ht="24.95" customHeight="1">
      <c r="B97" s="114"/>
      <c r="D97" s="115" t="s">
        <v>1050</v>
      </c>
      <c r="E97" s="116"/>
      <c r="F97" s="116"/>
      <c r="G97" s="116"/>
      <c r="H97" s="116"/>
      <c r="I97" s="116"/>
      <c r="J97" s="117">
        <f>J120</f>
        <v>0</v>
      </c>
      <c r="L97" s="114"/>
    </row>
    <row r="98" spans="1:31" s="10" customFormat="1" ht="19.899999999999999" customHeight="1">
      <c r="B98" s="118"/>
      <c r="D98" s="119" t="s">
        <v>1557</v>
      </c>
      <c r="E98" s="120"/>
      <c r="F98" s="120"/>
      <c r="G98" s="120"/>
      <c r="H98" s="120"/>
      <c r="I98" s="120"/>
      <c r="J98" s="121">
        <f>J121</f>
        <v>0</v>
      </c>
      <c r="L98" s="118"/>
    </row>
    <row r="99" spans="1:31" s="10" customFormat="1" ht="19.899999999999999" customHeight="1">
      <c r="B99" s="118"/>
      <c r="D99" s="119" t="s">
        <v>1558</v>
      </c>
      <c r="E99" s="120"/>
      <c r="F99" s="120"/>
      <c r="G99" s="120"/>
      <c r="H99" s="120"/>
      <c r="I99" s="120"/>
      <c r="J99" s="121">
        <f>J161</f>
        <v>0</v>
      </c>
      <c r="L99" s="118"/>
    </row>
    <row r="100" spans="1:31" s="2" customFormat="1" ht="21.75" customHeight="1">
      <c r="A100" s="29"/>
      <c r="B100" s="30"/>
      <c r="C100" s="29"/>
      <c r="D100" s="29"/>
      <c r="E100" s="29"/>
      <c r="F100" s="29"/>
      <c r="G100" s="29"/>
      <c r="H100" s="29"/>
      <c r="I100" s="29"/>
      <c r="J100" s="29"/>
      <c r="K100" s="29"/>
      <c r="L100" s="3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</row>
    <row r="101" spans="1:31" s="2" customFormat="1" ht="6.95" customHeight="1">
      <c r="A101" s="29"/>
      <c r="B101" s="44"/>
      <c r="C101" s="45"/>
      <c r="D101" s="45"/>
      <c r="E101" s="45"/>
      <c r="F101" s="45"/>
      <c r="G101" s="45"/>
      <c r="H101" s="45"/>
      <c r="I101" s="45"/>
      <c r="J101" s="45"/>
      <c r="K101" s="45"/>
      <c r="L101" s="3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5" spans="1:31" s="2" customFormat="1" ht="6.95" customHeight="1">
      <c r="A105" s="29"/>
      <c r="B105" s="46"/>
      <c r="C105" s="47"/>
      <c r="D105" s="47"/>
      <c r="E105" s="47"/>
      <c r="F105" s="47"/>
      <c r="G105" s="47"/>
      <c r="H105" s="47"/>
      <c r="I105" s="47"/>
      <c r="J105" s="47"/>
      <c r="K105" s="47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s="2" customFormat="1" ht="24.95" customHeight="1">
      <c r="A106" s="29"/>
      <c r="B106" s="30"/>
      <c r="C106" s="18" t="s">
        <v>143</v>
      </c>
      <c r="D106" s="29"/>
      <c r="E106" s="29"/>
      <c r="F106" s="29"/>
      <c r="G106" s="29"/>
      <c r="H106" s="29"/>
      <c r="I106" s="29"/>
      <c r="J106" s="29"/>
      <c r="K106" s="29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6.95" customHeight="1">
      <c r="A107" s="29"/>
      <c r="B107" s="30"/>
      <c r="C107" s="29"/>
      <c r="D107" s="29"/>
      <c r="E107" s="29"/>
      <c r="F107" s="29"/>
      <c r="G107" s="29"/>
      <c r="H107" s="29"/>
      <c r="I107" s="29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12" customHeight="1">
      <c r="A108" s="29"/>
      <c r="B108" s="30"/>
      <c r="C108" s="24" t="s">
        <v>15</v>
      </c>
      <c r="D108" s="29"/>
      <c r="E108" s="29"/>
      <c r="F108" s="29"/>
      <c r="G108" s="29"/>
      <c r="H108" s="29"/>
      <c r="I108" s="29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16.5" customHeight="1">
      <c r="A109" s="29"/>
      <c r="B109" s="30"/>
      <c r="C109" s="29"/>
      <c r="D109" s="29"/>
      <c r="E109" s="223" t="str">
        <f>E7</f>
        <v>PD Žakovce, MK a IS pre IBV 22RD</v>
      </c>
      <c r="F109" s="224"/>
      <c r="G109" s="224"/>
      <c r="H109" s="224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2" customHeight="1">
      <c r="A110" s="29"/>
      <c r="B110" s="30"/>
      <c r="C110" s="24" t="s">
        <v>123</v>
      </c>
      <c r="D110" s="29"/>
      <c r="E110" s="29"/>
      <c r="F110" s="29"/>
      <c r="G110" s="29"/>
      <c r="H110" s="29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6.5" customHeight="1">
      <c r="A111" s="29"/>
      <c r="B111" s="30"/>
      <c r="C111" s="29"/>
      <c r="D111" s="29"/>
      <c r="E111" s="185" t="str">
        <f>E9</f>
        <v>08.1 - SO 08.1 Odberné elektrické zariadenia</v>
      </c>
      <c r="F111" s="225"/>
      <c r="G111" s="225"/>
      <c r="H111" s="225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6.95" customHeight="1">
      <c r="A112" s="29"/>
      <c r="B112" s="30"/>
      <c r="C112" s="29"/>
      <c r="D112" s="29"/>
      <c r="E112" s="29"/>
      <c r="F112" s="29"/>
      <c r="G112" s="29"/>
      <c r="H112" s="29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>
      <c r="A113" s="29"/>
      <c r="B113" s="30"/>
      <c r="C113" s="24" t="s">
        <v>19</v>
      </c>
      <c r="D113" s="29"/>
      <c r="E113" s="29"/>
      <c r="F113" s="22" t="str">
        <f>F12</f>
        <v>Žakovce</v>
      </c>
      <c r="G113" s="29"/>
      <c r="H113" s="29"/>
      <c r="I113" s="24" t="s">
        <v>21</v>
      </c>
      <c r="J113" s="52" t="str">
        <f>IF(J12="","",J12)</f>
        <v>Vyplň údaj</v>
      </c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6.95" customHeight="1">
      <c r="A114" s="29"/>
      <c r="B114" s="30"/>
      <c r="C114" s="29"/>
      <c r="D114" s="29"/>
      <c r="E114" s="29"/>
      <c r="F114" s="29"/>
      <c r="G114" s="29"/>
      <c r="H114" s="29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25.7" customHeight="1">
      <c r="A115" s="29"/>
      <c r="B115" s="30"/>
      <c r="C115" s="24" t="s">
        <v>22</v>
      </c>
      <c r="D115" s="29"/>
      <c r="E115" s="29"/>
      <c r="F115" s="22" t="str">
        <f>E15</f>
        <v>Obec Žakovce, Žakovce 55, 059 73 Žakovce</v>
      </c>
      <c r="G115" s="29"/>
      <c r="H115" s="29"/>
      <c r="I115" s="24" t="s">
        <v>28</v>
      </c>
      <c r="J115" s="27" t="str">
        <f>E21</f>
        <v>ISPO spol. s r.o. inž. stavby</v>
      </c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5.2" customHeight="1">
      <c r="A116" s="29"/>
      <c r="B116" s="30"/>
      <c r="C116" s="24" t="s">
        <v>26</v>
      </c>
      <c r="D116" s="29"/>
      <c r="E116" s="29"/>
      <c r="F116" s="22" t="str">
        <f>IF(E18="","",E18)</f>
        <v>Vyplň údaj</v>
      </c>
      <c r="G116" s="29"/>
      <c r="H116" s="29"/>
      <c r="I116" s="24" t="s">
        <v>31</v>
      </c>
      <c r="J116" s="27" t="str">
        <f>E24</f>
        <v>Macura M.</v>
      </c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0.35" customHeight="1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11" customFormat="1" ht="29.25" customHeight="1">
      <c r="A118" s="122"/>
      <c r="B118" s="123"/>
      <c r="C118" s="124" t="s">
        <v>144</v>
      </c>
      <c r="D118" s="125" t="s">
        <v>59</v>
      </c>
      <c r="E118" s="125" t="s">
        <v>55</v>
      </c>
      <c r="F118" s="125" t="s">
        <v>56</v>
      </c>
      <c r="G118" s="125" t="s">
        <v>145</v>
      </c>
      <c r="H118" s="125" t="s">
        <v>146</v>
      </c>
      <c r="I118" s="125" t="s">
        <v>147</v>
      </c>
      <c r="J118" s="126" t="s">
        <v>127</v>
      </c>
      <c r="K118" s="127" t="s">
        <v>148</v>
      </c>
      <c r="L118" s="128"/>
      <c r="M118" s="59" t="s">
        <v>1</v>
      </c>
      <c r="N118" s="60" t="s">
        <v>38</v>
      </c>
      <c r="O118" s="60" t="s">
        <v>149</v>
      </c>
      <c r="P118" s="60" t="s">
        <v>150</v>
      </c>
      <c r="Q118" s="60" t="s">
        <v>151</v>
      </c>
      <c r="R118" s="60" t="s">
        <v>152</v>
      </c>
      <c r="S118" s="60" t="s">
        <v>153</v>
      </c>
      <c r="T118" s="61" t="s">
        <v>154</v>
      </c>
      <c r="U118" s="122"/>
      <c r="V118" s="122"/>
      <c r="W118" s="122"/>
      <c r="X118" s="122"/>
      <c r="Y118" s="122"/>
      <c r="Z118" s="122"/>
      <c r="AA118" s="122"/>
      <c r="AB118" s="122"/>
      <c r="AC118" s="122"/>
      <c r="AD118" s="122"/>
      <c r="AE118" s="122"/>
    </row>
    <row r="119" spans="1:65" s="2" customFormat="1" ht="22.9" customHeight="1">
      <c r="A119" s="29"/>
      <c r="B119" s="30"/>
      <c r="C119" s="66" t="s">
        <v>128</v>
      </c>
      <c r="D119" s="29"/>
      <c r="E119" s="29"/>
      <c r="F119" s="29"/>
      <c r="G119" s="29"/>
      <c r="H119" s="29"/>
      <c r="I119" s="29"/>
      <c r="J119" s="129">
        <f>BK119</f>
        <v>0</v>
      </c>
      <c r="K119" s="29"/>
      <c r="L119" s="30"/>
      <c r="M119" s="62"/>
      <c r="N119" s="53"/>
      <c r="O119" s="63"/>
      <c r="P119" s="130">
        <f>P120</f>
        <v>0</v>
      </c>
      <c r="Q119" s="63"/>
      <c r="R119" s="130">
        <f>R120</f>
        <v>1.1024400000000001</v>
      </c>
      <c r="S119" s="63"/>
      <c r="T119" s="131">
        <f>T120</f>
        <v>0</v>
      </c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T119" s="14" t="s">
        <v>73</v>
      </c>
      <c r="AU119" s="14" t="s">
        <v>129</v>
      </c>
      <c r="BK119" s="132">
        <f>BK120</f>
        <v>0</v>
      </c>
    </row>
    <row r="120" spans="1:65" s="12" customFormat="1" ht="25.9" customHeight="1">
      <c r="B120" s="133"/>
      <c r="D120" s="134" t="s">
        <v>73</v>
      </c>
      <c r="E120" s="135" t="s">
        <v>224</v>
      </c>
      <c r="F120" s="135" t="s">
        <v>1262</v>
      </c>
      <c r="I120" s="136"/>
      <c r="J120" s="137">
        <f>BK120</f>
        <v>0</v>
      </c>
      <c r="L120" s="133"/>
      <c r="M120" s="138"/>
      <c r="N120" s="139"/>
      <c r="O120" s="139"/>
      <c r="P120" s="140">
        <f>P121+P161</f>
        <v>0</v>
      </c>
      <c r="Q120" s="139"/>
      <c r="R120" s="140">
        <f>R121+R161</f>
        <v>1.1024400000000001</v>
      </c>
      <c r="S120" s="139"/>
      <c r="T120" s="141">
        <f>T121+T161</f>
        <v>0</v>
      </c>
      <c r="AR120" s="134" t="s">
        <v>168</v>
      </c>
      <c r="AT120" s="142" t="s">
        <v>73</v>
      </c>
      <c r="AU120" s="142" t="s">
        <v>74</v>
      </c>
      <c r="AY120" s="134" t="s">
        <v>157</v>
      </c>
      <c r="BK120" s="143">
        <f>BK121+BK161</f>
        <v>0</v>
      </c>
    </row>
    <row r="121" spans="1:65" s="12" customFormat="1" ht="22.9" customHeight="1">
      <c r="B121" s="133"/>
      <c r="D121" s="134" t="s">
        <v>73</v>
      </c>
      <c r="E121" s="144" t="s">
        <v>1563</v>
      </c>
      <c r="F121" s="144" t="s">
        <v>1564</v>
      </c>
      <c r="I121" s="136"/>
      <c r="J121" s="145">
        <f>BK121</f>
        <v>0</v>
      </c>
      <c r="L121" s="133"/>
      <c r="M121" s="138"/>
      <c r="N121" s="139"/>
      <c r="O121" s="139"/>
      <c r="P121" s="140">
        <f>SUM(P122:P160)</f>
        <v>0</v>
      </c>
      <c r="Q121" s="139"/>
      <c r="R121" s="140">
        <f>SUM(R122:R160)</f>
        <v>1.0848800000000001</v>
      </c>
      <c r="S121" s="139"/>
      <c r="T121" s="141">
        <f>SUM(T122:T160)</f>
        <v>0</v>
      </c>
      <c r="AR121" s="134" t="s">
        <v>168</v>
      </c>
      <c r="AT121" s="142" t="s">
        <v>73</v>
      </c>
      <c r="AU121" s="142" t="s">
        <v>82</v>
      </c>
      <c r="AY121" s="134" t="s">
        <v>157</v>
      </c>
      <c r="BK121" s="143">
        <f>SUM(BK122:BK160)</f>
        <v>0</v>
      </c>
    </row>
    <row r="122" spans="1:65" s="2" customFormat="1" ht="24">
      <c r="A122" s="29"/>
      <c r="B122" s="146"/>
      <c r="C122" s="147" t="s">
        <v>82</v>
      </c>
      <c r="D122" s="147" t="s">
        <v>159</v>
      </c>
      <c r="E122" s="148" t="s">
        <v>1943</v>
      </c>
      <c r="F122" s="149" t="s">
        <v>1944</v>
      </c>
      <c r="G122" s="150" t="s">
        <v>171</v>
      </c>
      <c r="H122" s="151">
        <v>229</v>
      </c>
      <c r="I122" s="152"/>
      <c r="J122" s="153">
        <f t="shared" ref="J122:J160" si="0">ROUND(I122*H122,2)</f>
        <v>0</v>
      </c>
      <c r="K122" s="154"/>
      <c r="L122" s="30"/>
      <c r="M122" s="155" t="s">
        <v>1</v>
      </c>
      <c r="N122" s="156" t="s">
        <v>40</v>
      </c>
      <c r="O122" s="55"/>
      <c r="P122" s="157">
        <f t="shared" ref="P122:P160" si="1">O122*H122</f>
        <v>0</v>
      </c>
      <c r="Q122" s="157">
        <v>0</v>
      </c>
      <c r="R122" s="157">
        <f t="shared" ref="R122:R160" si="2">Q122*H122</f>
        <v>0</v>
      </c>
      <c r="S122" s="157">
        <v>0</v>
      </c>
      <c r="T122" s="158">
        <f t="shared" ref="T122:T160" si="3">S122*H122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159" t="s">
        <v>418</v>
      </c>
      <c r="AT122" s="159" t="s">
        <v>159</v>
      </c>
      <c r="AU122" s="159" t="s">
        <v>102</v>
      </c>
      <c r="AY122" s="14" t="s">
        <v>157</v>
      </c>
      <c r="BE122" s="160">
        <f t="shared" ref="BE122:BE160" si="4">IF(N122="základná",J122,0)</f>
        <v>0</v>
      </c>
      <c r="BF122" s="160">
        <f t="shared" ref="BF122:BF160" si="5">IF(N122="znížená",J122,0)</f>
        <v>0</v>
      </c>
      <c r="BG122" s="160">
        <f t="shared" ref="BG122:BG160" si="6">IF(N122="zákl. prenesená",J122,0)</f>
        <v>0</v>
      </c>
      <c r="BH122" s="160">
        <f t="shared" ref="BH122:BH160" si="7">IF(N122="zníž. prenesená",J122,0)</f>
        <v>0</v>
      </c>
      <c r="BI122" s="160">
        <f t="shared" ref="BI122:BI160" si="8">IF(N122="nulová",J122,0)</f>
        <v>0</v>
      </c>
      <c r="BJ122" s="14" t="s">
        <v>102</v>
      </c>
      <c r="BK122" s="160">
        <f t="shared" ref="BK122:BK160" si="9">ROUND(I122*H122,2)</f>
        <v>0</v>
      </c>
      <c r="BL122" s="14" t="s">
        <v>418</v>
      </c>
      <c r="BM122" s="159" t="s">
        <v>1945</v>
      </c>
    </row>
    <row r="123" spans="1:65" s="2" customFormat="1" ht="16.5" customHeight="1">
      <c r="A123" s="29"/>
      <c r="B123" s="146"/>
      <c r="C123" s="161" t="s">
        <v>102</v>
      </c>
      <c r="D123" s="161" t="s">
        <v>224</v>
      </c>
      <c r="E123" s="162" t="s">
        <v>1946</v>
      </c>
      <c r="F123" s="163" t="s">
        <v>1947</v>
      </c>
      <c r="G123" s="164" t="s">
        <v>171</v>
      </c>
      <c r="H123" s="165">
        <v>229</v>
      </c>
      <c r="I123" s="166"/>
      <c r="J123" s="167">
        <f t="shared" si="0"/>
        <v>0</v>
      </c>
      <c r="K123" s="168"/>
      <c r="L123" s="169"/>
      <c r="M123" s="170" t="s">
        <v>1</v>
      </c>
      <c r="N123" s="171" t="s">
        <v>40</v>
      </c>
      <c r="O123" s="55"/>
      <c r="P123" s="157">
        <f t="shared" si="1"/>
        <v>0</v>
      </c>
      <c r="Q123" s="157">
        <v>2.2000000000000001E-4</v>
      </c>
      <c r="R123" s="157">
        <f t="shared" si="2"/>
        <v>5.0380000000000001E-2</v>
      </c>
      <c r="S123" s="157">
        <v>0</v>
      </c>
      <c r="T123" s="158">
        <f t="shared" si="3"/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159" t="s">
        <v>1093</v>
      </c>
      <c r="AT123" s="159" t="s">
        <v>224</v>
      </c>
      <c r="AU123" s="159" t="s">
        <v>102</v>
      </c>
      <c r="AY123" s="14" t="s">
        <v>157</v>
      </c>
      <c r="BE123" s="160">
        <f t="shared" si="4"/>
        <v>0</v>
      </c>
      <c r="BF123" s="160">
        <f t="shared" si="5"/>
        <v>0</v>
      </c>
      <c r="BG123" s="160">
        <f t="shared" si="6"/>
        <v>0</v>
      </c>
      <c r="BH123" s="160">
        <f t="shared" si="7"/>
        <v>0</v>
      </c>
      <c r="BI123" s="160">
        <f t="shared" si="8"/>
        <v>0</v>
      </c>
      <c r="BJ123" s="14" t="s">
        <v>102</v>
      </c>
      <c r="BK123" s="160">
        <f t="shared" si="9"/>
        <v>0</v>
      </c>
      <c r="BL123" s="14" t="s">
        <v>1093</v>
      </c>
      <c r="BM123" s="159" t="s">
        <v>1948</v>
      </c>
    </row>
    <row r="124" spans="1:65" s="2" customFormat="1" ht="16.5" customHeight="1">
      <c r="A124" s="29"/>
      <c r="B124" s="146"/>
      <c r="C124" s="147" t="s">
        <v>168</v>
      </c>
      <c r="D124" s="147" t="s">
        <v>159</v>
      </c>
      <c r="E124" s="148" t="s">
        <v>1949</v>
      </c>
      <c r="F124" s="149" t="s">
        <v>1950</v>
      </c>
      <c r="G124" s="150" t="s">
        <v>342</v>
      </c>
      <c r="H124" s="151">
        <v>44</v>
      </c>
      <c r="I124" s="152"/>
      <c r="J124" s="153">
        <f t="shared" si="0"/>
        <v>0</v>
      </c>
      <c r="K124" s="154"/>
      <c r="L124" s="30"/>
      <c r="M124" s="155" t="s">
        <v>1</v>
      </c>
      <c r="N124" s="156" t="s">
        <v>40</v>
      </c>
      <c r="O124" s="55"/>
      <c r="P124" s="157">
        <f t="shared" si="1"/>
        <v>0</v>
      </c>
      <c r="Q124" s="157">
        <v>0</v>
      </c>
      <c r="R124" s="157">
        <f t="shared" si="2"/>
        <v>0</v>
      </c>
      <c r="S124" s="157">
        <v>0</v>
      </c>
      <c r="T124" s="158">
        <f t="shared" si="3"/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59" t="s">
        <v>418</v>
      </c>
      <c r="AT124" s="159" t="s">
        <v>159</v>
      </c>
      <c r="AU124" s="159" t="s">
        <v>102</v>
      </c>
      <c r="AY124" s="14" t="s">
        <v>157</v>
      </c>
      <c r="BE124" s="160">
        <f t="shared" si="4"/>
        <v>0</v>
      </c>
      <c r="BF124" s="160">
        <f t="shared" si="5"/>
        <v>0</v>
      </c>
      <c r="BG124" s="160">
        <f t="shared" si="6"/>
        <v>0</v>
      </c>
      <c r="BH124" s="160">
        <f t="shared" si="7"/>
        <v>0</v>
      </c>
      <c r="BI124" s="160">
        <f t="shared" si="8"/>
        <v>0</v>
      </c>
      <c r="BJ124" s="14" t="s">
        <v>102</v>
      </c>
      <c r="BK124" s="160">
        <f t="shared" si="9"/>
        <v>0</v>
      </c>
      <c r="BL124" s="14" t="s">
        <v>418</v>
      </c>
      <c r="BM124" s="159" t="s">
        <v>1951</v>
      </c>
    </row>
    <row r="125" spans="1:65" s="2" customFormat="1" ht="16.5" customHeight="1">
      <c r="A125" s="29"/>
      <c r="B125" s="146"/>
      <c r="C125" s="161" t="s">
        <v>163</v>
      </c>
      <c r="D125" s="161" t="s">
        <v>224</v>
      </c>
      <c r="E125" s="162" t="s">
        <v>1952</v>
      </c>
      <c r="F125" s="163" t="s">
        <v>1953</v>
      </c>
      <c r="G125" s="164" t="s">
        <v>342</v>
      </c>
      <c r="H125" s="165">
        <v>44</v>
      </c>
      <c r="I125" s="166"/>
      <c r="J125" s="167">
        <f t="shared" si="0"/>
        <v>0</v>
      </c>
      <c r="K125" s="168"/>
      <c r="L125" s="169"/>
      <c r="M125" s="170" t="s">
        <v>1</v>
      </c>
      <c r="N125" s="171" t="s">
        <v>40</v>
      </c>
      <c r="O125" s="55"/>
      <c r="P125" s="157">
        <f t="shared" si="1"/>
        <v>0</v>
      </c>
      <c r="Q125" s="157">
        <v>0</v>
      </c>
      <c r="R125" s="157">
        <f t="shared" si="2"/>
        <v>0</v>
      </c>
      <c r="S125" s="157">
        <v>0</v>
      </c>
      <c r="T125" s="158">
        <f t="shared" si="3"/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59" t="s">
        <v>1093</v>
      </c>
      <c r="AT125" s="159" t="s">
        <v>224</v>
      </c>
      <c r="AU125" s="159" t="s">
        <v>102</v>
      </c>
      <c r="AY125" s="14" t="s">
        <v>157</v>
      </c>
      <c r="BE125" s="160">
        <f t="shared" si="4"/>
        <v>0</v>
      </c>
      <c r="BF125" s="160">
        <f t="shared" si="5"/>
        <v>0</v>
      </c>
      <c r="BG125" s="160">
        <f t="shared" si="6"/>
        <v>0</v>
      </c>
      <c r="BH125" s="160">
        <f t="shared" si="7"/>
        <v>0</v>
      </c>
      <c r="BI125" s="160">
        <f t="shared" si="8"/>
        <v>0</v>
      </c>
      <c r="BJ125" s="14" t="s">
        <v>102</v>
      </c>
      <c r="BK125" s="160">
        <f t="shared" si="9"/>
        <v>0</v>
      </c>
      <c r="BL125" s="14" t="s">
        <v>1093</v>
      </c>
      <c r="BM125" s="159" t="s">
        <v>1954</v>
      </c>
    </row>
    <row r="126" spans="1:65" s="2" customFormat="1" ht="24">
      <c r="A126" s="29"/>
      <c r="B126" s="146"/>
      <c r="C126" s="147" t="s">
        <v>177</v>
      </c>
      <c r="D126" s="147" t="s">
        <v>159</v>
      </c>
      <c r="E126" s="148" t="s">
        <v>1955</v>
      </c>
      <c r="F126" s="149" t="s">
        <v>1956</v>
      </c>
      <c r="G126" s="150" t="s">
        <v>342</v>
      </c>
      <c r="H126" s="151">
        <v>22</v>
      </c>
      <c r="I126" s="152"/>
      <c r="J126" s="153">
        <f t="shared" si="0"/>
        <v>0</v>
      </c>
      <c r="K126" s="154"/>
      <c r="L126" s="30"/>
      <c r="M126" s="155" t="s">
        <v>1</v>
      </c>
      <c r="N126" s="156" t="s">
        <v>40</v>
      </c>
      <c r="O126" s="55"/>
      <c r="P126" s="157">
        <f t="shared" si="1"/>
        <v>0</v>
      </c>
      <c r="Q126" s="157">
        <v>0</v>
      </c>
      <c r="R126" s="157">
        <f t="shared" si="2"/>
        <v>0</v>
      </c>
      <c r="S126" s="157">
        <v>0</v>
      </c>
      <c r="T126" s="158">
        <f t="shared" si="3"/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59" t="s">
        <v>418</v>
      </c>
      <c r="AT126" s="159" t="s">
        <v>159</v>
      </c>
      <c r="AU126" s="159" t="s">
        <v>102</v>
      </c>
      <c r="AY126" s="14" t="s">
        <v>157</v>
      </c>
      <c r="BE126" s="160">
        <f t="shared" si="4"/>
        <v>0</v>
      </c>
      <c r="BF126" s="160">
        <f t="shared" si="5"/>
        <v>0</v>
      </c>
      <c r="BG126" s="160">
        <f t="shared" si="6"/>
        <v>0</v>
      </c>
      <c r="BH126" s="160">
        <f t="shared" si="7"/>
        <v>0</v>
      </c>
      <c r="BI126" s="160">
        <f t="shared" si="8"/>
        <v>0</v>
      </c>
      <c r="BJ126" s="14" t="s">
        <v>102</v>
      </c>
      <c r="BK126" s="160">
        <f t="shared" si="9"/>
        <v>0</v>
      </c>
      <c r="BL126" s="14" t="s">
        <v>418</v>
      </c>
      <c r="BM126" s="159" t="s">
        <v>1957</v>
      </c>
    </row>
    <row r="127" spans="1:65" s="2" customFormat="1" ht="16.5" customHeight="1">
      <c r="A127" s="29"/>
      <c r="B127" s="146"/>
      <c r="C127" s="161" t="s">
        <v>181</v>
      </c>
      <c r="D127" s="161" t="s">
        <v>224</v>
      </c>
      <c r="E127" s="162" t="s">
        <v>1958</v>
      </c>
      <c r="F127" s="163" t="s">
        <v>1959</v>
      </c>
      <c r="G127" s="164" t="s">
        <v>342</v>
      </c>
      <c r="H127" s="165">
        <v>22</v>
      </c>
      <c r="I127" s="166"/>
      <c r="J127" s="167">
        <f t="shared" si="0"/>
        <v>0</v>
      </c>
      <c r="K127" s="168"/>
      <c r="L127" s="169"/>
      <c r="M127" s="170" t="s">
        <v>1</v>
      </c>
      <c r="N127" s="171" t="s">
        <v>40</v>
      </c>
      <c r="O127" s="55"/>
      <c r="P127" s="157">
        <f t="shared" si="1"/>
        <v>0</v>
      </c>
      <c r="Q127" s="157">
        <v>1.4999999999999999E-4</v>
      </c>
      <c r="R127" s="157">
        <f t="shared" si="2"/>
        <v>3.3E-3</v>
      </c>
      <c r="S127" s="157">
        <v>0</v>
      </c>
      <c r="T127" s="158">
        <f t="shared" si="3"/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59" t="s">
        <v>1093</v>
      </c>
      <c r="AT127" s="159" t="s">
        <v>224</v>
      </c>
      <c r="AU127" s="159" t="s">
        <v>102</v>
      </c>
      <c r="AY127" s="14" t="s">
        <v>157</v>
      </c>
      <c r="BE127" s="160">
        <f t="shared" si="4"/>
        <v>0</v>
      </c>
      <c r="BF127" s="160">
        <f t="shared" si="5"/>
        <v>0</v>
      </c>
      <c r="BG127" s="160">
        <f t="shared" si="6"/>
        <v>0</v>
      </c>
      <c r="BH127" s="160">
        <f t="shared" si="7"/>
        <v>0</v>
      </c>
      <c r="BI127" s="160">
        <f t="shared" si="8"/>
        <v>0</v>
      </c>
      <c r="BJ127" s="14" t="s">
        <v>102</v>
      </c>
      <c r="BK127" s="160">
        <f t="shared" si="9"/>
        <v>0</v>
      </c>
      <c r="BL127" s="14" t="s">
        <v>1093</v>
      </c>
      <c r="BM127" s="159" t="s">
        <v>1960</v>
      </c>
    </row>
    <row r="128" spans="1:65" s="2" customFormat="1" ht="24">
      <c r="A128" s="29"/>
      <c r="B128" s="146"/>
      <c r="C128" s="147" t="s">
        <v>185</v>
      </c>
      <c r="D128" s="147" t="s">
        <v>159</v>
      </c>
      <c r="E128" s="148" t="s">
        <v>1961</v>
      </c>
      <c r="F128" s="149" t="s">
        <v>1962</v>
      </c>
      <c r="G128" s="150" t="s">
        <v>342</v>
      </c>
      <c r="H128" s="151">
        <v>22</v>
      </c>
      <c r="I128" s="152"/>
      <c r="J128" s="153">
        <f t="shared" si="0"/>
        <v>0</v>
      </c>
      <c r="K128" s="154"/>
      <c r="L128" s="30"/>
      <c r="M128" s="155" t="s">
        <v>1</v>
      </c>
      <c r="N128" s="156" t="s">
        <v>40</v>
      </c>
      <c r="O128" s="55"/>
      <c r="P128" s="157">
        <f t="shared" si="1"/>
        <v>0</v>
      </c>
      <c r="Q128" s="157">
        <v>0</v>
      </c>
      <c r="R128" s="157">
        <f t="shared" si="2"/>
        <v>0</v>
      </c>
      <c r="S128" s="157">
        <v>0</v>
      </c>
      <c r="T128" s="158">
        <f t="shared" si="3"/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59" t="s">
        <v>418</v>
      </c>
      <c r="AT128" s="159" t="s">
        <v>159</v>
      </c>
      <c r="AU128" s="159" t="s">
        <v>102</v>
      </c>
      <c r="AY128" s="14" t="s">
        <v>157</v>
      </c>
      <c r="BE128" s="160">
        <f t="shared" si="4"/>
        <v>0</v>
      </c>
      <c r="BF128" s="160">
        <f t="shared" si="5"/>
        <v>0</v>
      </c>
      <c r="BG128" s="160">
        <f t="shared" si="6"/>
        <v>0</v>
      </c>
      <c r="BH128" s="160">
        <f t="shared" si="7"/>
        <v>0</v>
      </c>
      <c r="BI128" s="160">
        <f t="shared" si="8"/>
        <v>0</v>
      </c>
      <c r="BJ128" s="14" t="s">
        <v>102</v>
      </c>
      <c r="BK128" s="160">
        <f t="shared" si="9"/>
        <v>0</v>
      </c>
      <c r="BL128" s="14" t="s">
        <v>418</v>
      </c>
      <c r="BM128" s="159" t="s">
        <v>1963</v>
      </c>
    </row>
    <row r="129" spans="1:65" s="2" customFormat="1" ht="16.5" customHeight="1">
      <c r="A129" s="29"/>
      <c r="B129" s="146"/>
      <c r="C129" s="161" t="s">
        <v>189</v>
      </c>
      <c r="D129" s="161" t="s">
        <v>224</v>
      </c>
      <c r="E129" s="162" t="s">
        <v>1964</v>
      </c>
      <c r="F129" s="163" t="s">
        <v>1965</v>
      </c>
      <c r="G129" s="164" t="s">
        <v>342</v>
      </c>
      <c r="H129" s="165">
        <v>22</v>
      </c>
      <c r="I129" s="166"/>
      <c r="J129" s="167">
        <f t="shared" si="0"/>
        <v>0</v>
      </c>
      <c r="K129" s="168"/>
      <c r="L129" s="169"/>
      <c r="M129" s="170" t="s">
        <v>1</v>
      </c>
      <c r="N129" s="171" t="s">
        <v>40</v>
      </c>
      <c r="O129" s="55"/>
      <c r="P129" s="157">
        <f t="shared" si="1"/>
        <v>0</v>
      </c>
      <c r="Q129" s="157">
        <v>1.4999999999999999E-4</v>
      </c>
      <c r="R129" s="157">
        <f t="shared" si="2"/>
        <v>3.3E-3</v>
      </c>
      <c r="S129" s="157">
        <v>0</v>
      </c>
      <c r="T129" s="158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59" t="s">
        <v>1093</v>
      </c>
      <c r="AT129" s="159" t="s">
        <v>224</v>
      </c>
      <c r="AU129" s="159" t="s">
        <v>102</v>
      </c>
      <c r="AY129" s="14" t="s">
        <v>157</v>
      </c>
      <c r="BE129" s="160">
        <f t="shared" si="4"/>
        <v>0</v>
      </c>
      <c r="BF129" s="160">
        <f t="shared" si="5"/>
        <v>0</v>
      </c>
      <c r="BG129" s="160">
        <f t="shared" si="6"/>
        <v>0</v>
      </c>
      <c r="BH129" s="160">
        <f t="shared" si="7"/>
        <v>0</v>
      </c>
      <c r="BI129" s="160">
        <f t="shared" si="8"/>
        <v>0</v>
      </c>
      <c r="BJ129" s="14" t="s">
        <v>102</v>
      </c>
      <c r="BK129" s="160">
        <f t="shared" si="9"/>
        <v>0</v>
      </c>
      <c r="BL129" s="14" t="s">
        <v>1093</v>
      </c>
      <c r="BM129" s="159" t="s">
        <v>1966</v>
      </c>
    </row>
    <row r="130" spans="1:65" s="2" customFormat="1" ht="16.5" customHeight="1">
      <c r="A130" s="29"/>
      <c r="B130" s="146"/>
      <c r="C130" s="147" t="s">
        <v>193</v>
      </c>
      <c r="D130" s="147" t="s">
        <v>159</v>
      </c>
      <c r="E130" s="148" t="s">
        <v>1967</v>
      </c>
      <c r="F130" s="149" t="s">
        <v>1968</v>
      </c>
      <c r="G130" s="150" t="s">
        <v>342</v>
      </c>
      <c r="H130" s="151">
        <v>22</v>
      </c>
      <c r="I130" s="152"/>
      <c r="J130" s="153">
        <f t="shared" si="0"/>
        <v>0</v>
      </c>
      <c r="K130" s="154"/>
      <c r="L130" s="30"/>
      <c r="M130" s="155" t="s">
        <v>1</v>
      </c>
      <c r="N130" s="156" t="s">
        <v>40</v>
      </c>
      <c r="O130" s="55"/>
      <c r="P130" s="157">
        <f t="shared" si="1"/>
        <v>0</v>
      </c>
      <c r="Q130" s="157">
        <v>0</v>
      </c>
      <c r="R130" s="157">
        <f t="shared" si="2"/>
        <v>0</v>
      </c>
      <c r="S130" s="157">
        <v>0</v>
      </c>
      <c r="T130" s="158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59" t="s">
        <v>418</v>
      </c>
      <c r="AT130" s="159" t="s">
        <v>159</v>
      </c>
      <c r="AU130" s="159" t="s">
        <v>102</v>
      </c>
      <c r="AY130" s="14" t="s">
        <v>157</v>
      </c>
      <c r="BE130" s="160">
        <f t="shared" si="4"/>
        <v>0</v>
      </c>
      <c r="BF130" s="160">
        <f t="shared" si="5"/>
        <v>0</v>
      </c>
      <c r="BG130" s="160">
        <f t="shared" si="6"/>
        <v>0</v>
      </c>
      <c r="BH130" s="160">
        <f t="shared" si="7"/>
        <v>0</v>
      </c>
      <c r="BI130" s="160">
        <f t="shared" si="8"/>
        <v>0</v>
      </c>
      <c r="BJ130" s="14" t="s">
        <v>102</v>
      </c>
      <c r="BK130" s="160">
        <f t="shared" si="9"/>
        <v>0</v>
      </c>
      <c r="BL130" s="14" t="s">
        <v>418</v>
      </c>
      <c r="BM130" s="159" t="s">
        <v>1969</v>
      </c>
    </row>
    <row r="131" spans="1:65" s="2" customFormat="1" ht="16.5" customHeight="1">
      <c r="A131" s="29"/>
      <c r="B131" s="146"/>
      <c r="C131" s="161" t="s">
        <v>116</v>
      </c>
      <c r="D131" s="161" t="s">
        <v>224</v>
      </c>
      <c r="E131" s="162" t="s">
        <v>1970</v>
      </c>
      <c r="F131" s="163" t="s">
        <v>1971</v>
      </c>
      <c r="G131" s="164" t="s">
        <v>342</v>
      </c>
      <c r="H131" s="165">
        <v>22</v>
      </c>
      <c r="I131" s="166"/>
      <c r="J131" s="167">
        <f t="shared" si="0"/>
        <v>0</v>
      </c>
      <c r="K131" s="168"/>
      <c r="L131" s="169"/>
      <c r="M131" s="170" t="s">
        <v>1</v>
      </c>
      <c r="N131" s="171" t="s">
        <v>40</v>
      </c>
      <c r="O131" s="55"/>
      <c r="P131" s="157">
        <f t="shared" si="1"/>
        <v>0</v>
      </c>
      <c r="Q131" s="157">
        <v>1.6000000000000001E-4</v>
      </c>
      <c r="R131" s="157">
        <f t="shared" si="2"/>
        <v>3.5200000000000001E-3</v>
      </c>
      <c r="S131" s="157">
        <v>0</v>
      </c>
      <c r="T131" s="158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59" t="s">
        <v>1093</v>
      </c>
      <c r="AT131" s="159" t="s">
        <v>224</v>
      </c>
      <c r="AU131" s="159" t="s">
        <v>102</v>
      </c>
      <c r="AY131" s="14" t="s">
        <v>157</v>
      </c>
      <c r="BE131" s="160">
        <f t="shared" si="4"/>
        <v>0</v>
      </c>
      <c r="BF131" s="160">
        <f t="shared" si="5"/>
        <v>0</v>
      </c>
      <c r="BG131" s="160">
        <f t="shared" si="6"/>
        <v>0</v>
      </c>
      <c r="BH131" s="160">
        <f t="shared" si="7"/>
        <v>0</v>
      </c>
      <c r="BI131" s="160">
        <f t="shared" si="8"/>
        <v>0</v>
      </c>
      <c r="BJ131" s="14" t="s">
        <v>102</v>
      </c>
      <c r="BK131" s="160">
        <f t="shared" si="9"/>
        <v>0</v>
      </c>
      <c r="BL131" s="14" t="s">
        <v>1093</v>
      </c>
      <c r="BM131" s="159" t="s">
        <v>1972</v>
      </c>
    </row>
    <row r="132" spans="1:65" s="2" customFormat="1" ht="16.5" customHeight="1">
      <c r="A132" s="29"/>
      <c r="B132" s="146"/>
      <c r="C132" s="147" t="s">
        <v>119</v>
      </c>
      <c r="D132" s="147" t="s">
        <v>159</v>
      </c>
      <c r="E132" s="148" t="s">
        <v>1973</v>
      </c>
      <c r="F132" s="149" t="s">
        <v>1974</v>
      </c>
      <c r="G132" s="150" t="s">
        <v>342</v>
      </c>
      <c r="H132" s="151">
        <v>44</v>
      </c>
      <c r="I132" s="152"/>
      <c r="J132" s="153">
        <f t="shared" si="0"/>
        <v>0</v>
      </c>
      <c r="K132" s="154"/>
      <c r="L132" s="30"/>
      <c r="M132" s="155" t="s">
        <v>1</v>
      </c>
      <c r="N132" s="156" t="s">
        <v>40</v>
      </c>
      <c r="O132" s="55"/>
      <c r="P132" s="157">
        <f t="shared" si="1"/>
        <v>0</v>
      </c>
      <c r="Q132" s="157">
        <v>0</v>
      </c>
      <c r="R132" s="157">
        <f t="shared" si="2"/>
        <v>0</v>
      </c>
      <c r="S132" s="157">
        <v>0</v>
      </c>
      <c r="T132" s="158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9" t="s">
        <v>418</v>
      </c>
      <c r="AT132" s="159" t="s">
        <v>159</v>
      </c>
      <c r="AU132" s="159" t="s">
        <v>102</v>
      </c>
      <c r="AY132" s="14" t="s">
        <v>157</v>
      </c>
      <c r="BE132" s="160">
        <f t="shared" si="4"/>
        <v>0</v>
      </c>
      <c r="BF132" s="160">
        <f t="shared" si="5"/>
        <v>0</v>
      </c>
      <c r="BG132" s="160">
        <f t="shared" si="6"/>
        <v>0</v>
      </c>
      <c r="BH132" s="160">
        <f t="shared" si="7"/>
        <v>0</v>
      </c>
      <c r="BI132" s="160">
        <f t="shared" si="8"/>
        <v>0</v>
      </c>
      <c r="BJ132" s="14" t="s">
        <v>102</v>
      </c>
      <c r="BK132" s="160">
        <f t="shared" si="9"/>
        <v>0</v>
      </c>
      <c r="BL132" s="14" t="s">
        <v>418</v>
      </c>
      <c r="BM132" s="159" t="s">
        <v>1975</v>
      </c>
    </row>
    <row r="133" spans="1:65" s="2" customFormat="1" ht="16.5" customHeight="1">
      <c r="A133" s="29"/>
      <c r="B133" s="146"/>
      <c r="C133" s="161" t="s">
        <v>203</v>
      </c>
      <c r="D133" s="161" t="s">
        <v>224</v>
      </c>
      <c r="E133" s="162" t="s">
        <v>1976</v>
      </c>
      <c r="F133" s="163" t="s">
        <v>1977</v>
      </c>
      <c r="G133" s="164" t="s">
        <v>342</v>
      </c>
      <c r="H133" s="165">
        <v>22</v>
      </c>
      <c r="I133" s="166"/>
      <c r="J133" s="167">
        <f t="shared" si="0"/>
        <v>0</v>
      </c>
      <c r="K133" s="168"/>
      <c r="L133" s="169"/>
      <c r="M133" s="170" t="s">
        <v>1</v>
      </c>
      <c r="N133" s="171" t="s">
        <v>40</v>
      </c>
      <c r="O133" s="55"/>
      <c r="P133" s="157">
        <f t="shared" si="1"/>
        <v>0</v>
      </c>
      <c r="Q133" s="157">
        <v>4.2999999999999999E-4</v>
      </c>
      <c r="R133" s="157">
        <f t="shared" si="2"/>
        <v>9.4599999999999997E-3</v>
      </c>
      <c r="S133" s="157">
        <v>0</v>
      </c>
      <c r="T133" s="158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9" t="s">
        <v>1093</v>
      </c>
      <c r="AT133" s="159" t="s">
        <v>224</v>
      </c>
      <c r="AU133" s="159" t="s">
        <v>102</v>
      </c>
      <c r="AY133" s="14" t="s">
        <v>157</v>
      </c>
      <c r="BE133" s="160">
        <f t="shared" si="4"/>
        <v>0</v>
      </c>
      <c r="BF133" s="160">
        <f t="shared" si="5"/>
        <v>0</v>
      </c>
      <c r="BG133" s="160">
        <f t="shared" si="6"/>
        <v>0</v>
      </c>
      <c r="BH133" s="160">
        <f t="shared" si="7"/>
        <v>0</v>
      </c>
      <c r="BI133" s="160">
        <f t="shared" si="8"/>
        <v>0</v>
      </c>
      <c r="BJ133" s="14" t="s">
        <v>102</v>
      </c>
      <c r="BK133" s="160">
        <f t="shared" si="9"/>
        <v>0</v>
      </c>
      <c r="BL133" s="14" t="s">
        <v>1093</v>
      </c>
      <c r="BM133" s="159" t="s">
        <v>1978</v>
      </c>
    </row>
    <row r="134" spans="1:65" s="2" customFormat="1" ht="16.5" customHeight="1">
      <c r="A134" s="29"/>
      <c r="B134" s="146"/>
      <c r="C134" s="161" t="s">
        <v>207</v>
      </c>
      <c r="D134" s="161" t="s">
        <v>224</v>
      </c>
      <c r="E134" s="162" t="s">
        <v>1979</v>
      </c>
      <c r="F134" s="163" t="s">
        <v>1980</v>
      </c>
      <c r="G134" s="164" t="s">
        <v>342</v>
      </c>
      <c r="H134" s="165">
        <v>22</v>
      </c>
      <c r="I134" s="166"/>
      <c r="J134" s="167">
        <f t="shared" si="0"/>
        <v>0</v>
      </c>
      <c r="K134" s="168"/>
      <c r="L134" s="169"/>
      <c r="M134" s="170" t="s">
        <v>1</v>
      </c>
      <c r="N134" s="171" t="s">
        <v>40</v>
      </c>
      <c r="O134" s="55"/>
      <c r="P134" s="157">
        <f t="shared" si="1"/>
        <v>0</v>
      </c>
      <c r="Q134" s="157">
        <v>4.4000000000000002E-4</v>
      </c>
      <c r="R134" s="157">
        <f t="shared" si="2"/>
        <v>9.6799999999999994E-3</v>
      </c>
      <c r="S134" s="157">
        <v>0</v>
      </c>
      <c r="T134" s="158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9" t="s">
        <v>1093</v>
      </c>
      <c r="AT134" s="159" t="s">
        <v>224</v>
      </c>
      <c r="AU134" s="159" t="s">
        <v>102</v>
      </c>
      <c r="AY134" s="14" t="s">
        <v>157</v>
      </c>
      <c r="BE134" s="160">
        <f t="shared" si="4"/>
        <v>0</v>
      </c>
      <c r="BF134" s="160">
        <f t="shared" si="5"/>
        <v>0</v>
      </c>
      <c r="BG134" s="160">
        <f t="shared" si="6"/>
        <v>0</v>
      </c>
      <c r="BH134" s="160">
        <f t="shared" si="7"/>
        <v>0</v>
      </c>
      <c r="BI134" s="160">
        <f t="shared" si="8"/>
        <v>0</v>
      </c>
      <c r="BJ134" s="14" t="s">
        <v>102</v>
      </c>
      <c r="BK134" s="160">
        <f t="shared" si="9"/>
        <v>0</v>
      </c>
      <c r="BL134" s="14" t="s">
        <v>1093</v>
      </c>
      <c r="BM134" s="159" t="s">
        <v>1981</v>
      </c>
    </row>
    <row r="135" spans="1:65" s="2" customFormat="1" ht="16.5" customHeight="1">
      <c r="A135" s="29"/>
      <c r="B135" s="146"/>
      <c r="C135" s="147" t="s">
        <v>211</v>
      </c>
      <c r="D135" s="147" t="s">
        <v>159</v>
      </c>
      <c r="E135" s="148" t="s">
        <v>1982</v>
      </c>
      <c r="F135" s="149" t="s">
        <v>1983</v>
      </c>
      <c r="G135" s="150" t="s">
        <v>342</v>
      </c>
      <c r="H135" s="151">
        <v>22</v>
      </c>
      <c r="I135" s="152"/>
      <c r="J135" s="153">
        <f t="shared" si="0"/>
        <v>0</v>
      </c>
      <c r="K135" s="154"/>
      <c r="L135" s="30"/>
      <c r="M135" s="155" t="s">
        <v>1</v>
      </c>
      <c r="N135" s="156" t="s">
        <v>40</v>
      </c>
      <c r="O135" s="55"/>
      <c r="P135" s="157">
        <f t="shared" si="1"/>
        <v>0</v>
      </c>
      <c r="Q135" s="157">
        <v>0</v>
      </c>
      <c r="R135" s="157">
        <f t="shared" si="2"/>
        <v>0</v>
      </c>
      <c r="S135" s="157">
        <v>0</v>
      </c>
      <c r="T135" s="158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9" t="s">
        <v>418</v>
      </c>
      <c r="AT135" s="159" t="s">
        <v>159</v>
      </c>
      <c r="AU135" s="159" t="s">
        <v>102</v>
      </c>
      <c r="AY135" s="14" t="s">
        <v>157</v>
      </c>
      <c r="BE135" s="160">
        <f t="shared" si="4"/>
        <v>0</v>
      </c>
      <c r="BF135" s="160">
        <f t="shared" si="5"/>
        <v>0</v>
      </c>
      <c r="BG135" s="160">
        <f t="shared" si="6"/>
        <v>0</v>
      </c>
      <c r="BH135" s="160">
        <f t="shared" si="7"/>
        <v>0</v>
      </c>
      <c r="BI135" s="160">
        <f t="shared" si="8"/>
        <v>0</v>
      </c>
      <c r="BJ135" s="14" t="s">
        <v>102</v>
      </c>
      <c r="BK135" s="160">
        <f t="shared" si="9"/>
        <v>0</v>
      </c>
      <c r="BL135" s="14" t="s">
        <v>418</v>
      </c>
      <c r="BM135" s="159" t="s">
        <v>1984</v>
      </c>
    </row>
    <row r="136" spans="1:65" s="2" customFormat="1" ht="21.75" customHeight="1">
      <c r="A136" s="29"/>
      <c r="B136" s="146"/>
      <c r="C136" s="161" t="s">
        <v>215</v>
      </c>
      <c r="D136" s="161" t="s">
        <v>224</v>
      </c>
      <c r="E136" s="162" t="s">
        <v>1985</v>
      </c>
      <c r="F136" s="163" t="s">
        <v>1986</v>
      </c>
      <c r="G136" s="164" t="s">
        <v>342</v>
      </c>
      <c r="H136" s="165">
        <v>22</v>
      </c>
      <c r="I136" s="166"/>
      <c r="J136" s="167">
        <f t="shared" si="0"/>
        <v>0</v>
      </c>
      <c r="K136" s="168"/>
      <c r="L136" s="169"/>
      <c r="M136" s="170" t="s">
        <v>1</v>
      </c>
      <c r="N136" s="171" t="s">
        <v>40</v>
      </c>
      <c r="O136" s="55"/>
      <c r="P136" s="157">
        <f t="shared" si="1"/>
        <v>0</v>
      </c>
      <c r="Q136" s="157">
        <v>4.4000000000000002E-4</v>
      </c>
      <c r="R136" s="157">
        <f t="shared" si="2"/>
        <v>9.6799999999999994E-3</v>
      </c>
      <c r="S136" s="157">
        <v>0</v>
      </c>
      <c r="T136" s="158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9" t="s">
        <v>1093</v>
      </c>
      <c r="AT136" s="159" t="s">
        <v>224</v>
      </c>
      <c r="AU136" s="159" t="s">
        <v>102</v>
      </c>
      <c r="AY136" s="14" t="s">
        <v>157</v>
      </c>
      <c r="BE136" s="160">
        <f t="shared" si="4"/>
        <v>0</v>
      </c>
      <c r="BF136" s="160">
        <f t="shared" si="5"/>
        <v>0</v>
      </c>
      <c r="BG136" s="160">
        <f t="shared" si="6"/>
        <v>0</v>
      </c>
      <c r="BH136" s="160">
        <f t="shared" si="7"/>
        <v>0</v>
      </c>
      <c r="BI136" s="160">
        <f t="shared" si="8"/>
        <v>0</v>
      </c>
      <c r="BJ136" s="14" t="s">
        <v>102</v>
      </c>
      <c r="BK136" s="160">
        <f t="shared" si="9"/>
        <v>0</v>
      </c>
      <c r="BL136" s="14" t="s">
        <v>1093</v>
      </c>
      <c r="BM136" s="159" t="s">
        <v>1987</v>
      </c>
    </row>
    <row r="137" spans="1:65" s="2" customFormat="1" ht="16.5" customHeight="1">
      <c r="A137" s="29"/>
      <c r="B137" s="146"/>
      <c r="C137" s="147" t="s">
        <v>219</v>
      </c>
      <c r="D137" s="147" t="s">
        <v>159</v>
      </c>
      <c r="E137" s="148" t="s">
        <v>1988</v>
      </c>
      <c r="F137" s="149" t="s">
        <v>1989</v>
      </c>
      <c r="G137" s="150" t="s">
        <v>342</v>
      </c>
      <c r="H137" s="151">
        <v>22</v>
      </c>
      <c r="I137" s="152"/>
      <c r="J137" s="153">
        <f t="shared" si="0"/>
        <v>0</v>
      </c>
      <c r="K137" s="154"/>
      <c r="L137" s="30"/>
      <c r="M137" s="155" t="s">
        <v>1</v>
      </c>
      <c r="N137" s="156" t="s">
        <v>40</v>
      </c>
      <c r="O137" s="55"/>
      <c r="P137" s="157">
        <f t="shared" si="1"/>
        <v>0</v>
      </c>
      <c r="Q137" s="157">
        <v>0</v>
      </c>
      <c r="R137" s="157">
        <f t="shared" si="2"/>
        <v>0</v>
      </c>
      <c r="S137" s="157">
        <v>0</v>
      </c>
      <c r="T137" s="158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9" t="s">
        <v>418</v>
      </c>
      <c r="AT137" s="159" t="s">
        <v>159</v>
      </c>
      <c r="AU137" s="159" t="s">
        <v>102</v>
      </c>
      <c r="AY137" s="14" t="s">
        <v>157</v>
      </c>
      <c r="BE137" s="160">
        <f t="shared" si="4"/>
        <v>0</v>
      </c>
      <c r="BF137" s="160">
        <f t="shared" si="5"/>
        <v>0</v>
      </c>
      <c r="BG137" s="160">
        <f t="shared" si="6"/>
        <v>0</v>
      </c>
      <c r="BH137" s="160">
        <f t="shared" si="7"/>
        <v>0</v>
      </c>
      <c r="BI137" s="160">
        <f t="shared" si="8"/>
        <v>0</v>
      </c>
      <c r="BJ137" s="14" t="s">
        <v>102</v>
      </c>
      <c r="BK137" s="160">
        <f t="shared" si="9"/>
        <v>0</v>
      </c>
      <c r="BL137" s="14" t="s">
        <v>418</v>
      </c>
      <c r="BM137" s="159" t="s">
        <v>1990</v>
      </c>
    </row>
    <row r="138" spans="1:65" s="2" customFormat="1" ht="16.5" customHeight="1">
      <c r="A138" s="29"/>
      <c r="B138" s="146"/>
      <c r="C138" s="161" t="s">
        <v>223</v>
      </c>
      <c r="D138" s="161" t="s">
        <v>224</v>
      </c>
      <c r="E138" s="162" t="s">
        <v>1991</v>
      </c>
      <c r="F138" s="163" t="s">
        <v>1992</v>
      </c>
      <c r="G138" s="164" t="s">
        <v>342</v>
      </c>
      <c r="H138" s="165">
        <v>22</v>
      </c>
      <c r="I138" s="166"/>
      <c r="J138" s="167">
        <f t="shared" si="0"/>
        <v>0</v>
      </c>
      <c r="K138" s="168"/>
      <c r="L138" s="169"/>
      <c r="M138" s="170" t="s">
        <v>1</v>
      </c>
      <c r="N138" s="171" t="s">
        <v>40</v>
      </c>
      <c r="O138" s="55"/>
      <c r="P138" s="157">
        <f t="shared" si="1"/>
        <v>0</v>
      </c>
      <c r="Q138" s="157">
        <v>2.5000000000000001E-2</v>
      </c>
      <c r="R138" s="157">
        <f t="shared" si="2"/>
        <v>0.55000000000000004</v>
      </c>
      <c r="S138" s="157">
        <v>0</v>
      </c>
      <c r="T138" s="158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9" t="s">
        <v>1093</v>
      </c>
      <c r="AT138" s="159" t="s">
        <v>224</v>
      </c>
      <c r="AU138" s="159" t="s">
        <v>102</v>
      </c>
      <c r="AY138" s="14" t="s">
        <v>157</v>
      </c>
      <c r="BE138" s="160">
        <f t="shared" si="4"/>
        <v>0</v>
      </c>
      <c r="BF138" s="160">
        <f t="shared" si="5"/>
        <v>0</v>
      </c>
      <c r="BG138" s="160">
        <f t="shared" si="6"/>
        <v>0</v>
      </c>
      <c r="BH138" s="160">
        <f t="shared" si="7"/>
        <v>0</v>
      </c>
      <c r="BI138" s="160">
        <f t="shared" si="8"/>
        <v>0</v>
      </c>
      <c r="BJ138" s="14" t="s">
        <v>102</v>
      </c>
      <c r="BK138" s="160">
        <f t="shared" si="9"/>
        <v>0</v>
      </c>
      <c r="BL138" s="14" t="s">
        <v>1093</v>
      </c>
      <c r="BM138" s="159" t="s">
        <v>1993</v>
      </c>
    </row>
    <row r="139" spans="1:65" s="2" customFormat="1" ht="33" customHeight="1">
      <c r="A139" s="29"/>
      <c r="B139" s="146"/>
      <c r="C139" s="147" t="s">
        <v>229</v>
      </c>
      <c r="D139" s="147" t="s">
        <v>159</v>
      </c>
      <c r="E139" s="148" t="s">
        <v>1994</v>
      </c>
      <c r="F139" s="149" t="s">
        <v>1995</v>
      </c>
      <c r="G139" s="150" t="s">
        <v>342</v>
      </c>
      <c r="H139" s="151">
        <v>176</v>
      </c>
      <c r="I139" s="152"/>
      <c r="J139" s="153">
        <f t="shared" si="0"/>
        <v>0</v>
      </c>
      <c r="K139" s="154"/>
      <c r="L139" s="30"/>
      <c r="M139" s="155" t="s">
        <v>1</v>
      </c>
      <c r="N139" s="156" t="s">
        <v>40</v>
      </c>
      <c r="O139" s="55"/>
      <c r="P139" s="157">
        <f t="shared" si="1"/>
        <v>0</v>
      </c>
      <c r="Q139" s="157">
        <v>0</v>
      </c>
      <c r="R139" s="157">
        <f t="shared" si="2"/>
        <v>0</v>
      </c>
      <c r="S139" s="157">
        <v>0</v>
      </c>
      <c r="T139" s="158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9" t="s">
        <v>418</v>
      </c>
      <c r="AT139" s="159" t="s">
        <v>159</v>
      </c>
      <c r="AU139" s="159" t="s">
        <v>102</v>
      </c>
      <c r="AY139" s="14" t="s">
        <v>157</v>
      </c>
      <c r="BE139" s="160">
        <f t="shared" si="4"/>
        <v>0</v>
      </c>
      <c r="BF139" s="160">
        <f t="shared" si="5"/>
        <v>0</v>
      </c>
      <c r="BG139" s="160">
        <f t="shared" si="6"/>
        <v>0</v>
      </c>
      <c r="BH139" s="160">
        <f t="shared" si="7"/>
        <v>0</v>
      </c>
      <c r="BI139" s="160">
        <f t="shared" si="8"/>
        <v>0</v>
      </c>
      <c r="BJ139" s="14" t="s">
        <v>102</v>
      </c>
      <c r="BK139" s="160">
        <f t="shared" si="9"/>
        <v>0</v>
      </c>
      <c r="BL139" s="14" t="s">
        <v>418</v>
      </c>
      <c r="BM139" s="159" t="s">
        <v>1996</v>
      </c>
    </row>
    <row r="140" spans="1:65" s="2" customFormat="1" ht="24">
      <c r="A140" s="29"/>
      <c r="B140" s="146"/>
      <c r="C140" s="161" t="s">
        <v>233</v>
      </c>
      <c r="D140" s="161" t="s">
        <v>224</v>
      </c>
      <c r="E140" s="162" t="s">
        <v>1997</v>
      </c>
      <c r="F140" s="163" t="s">
        <v>1998</v>
      </c>
      <c r="G140" s="164" t="s">
        <v>342</v>
      </c>
      <c r="H140" s="165">
        <v>176</v>
      </c>
      <c r="I140" s="166"/>
      <c r="J140" s="167">
        <f t="shared" si="0"/>
        <v>0</v>
      </c>
      <c r="K140" s="168"/>
      <c r="L140" s="169"/>
      <c r="M140" s="170" t="s">
        <v>1</v>
      </c>
      <c r="N140" s="171" t="s">
        <v>40</v>
      </c>
      <c r="O140" s="55"/>
      <c r="P140" s="157">
        <f t="shared" si="1"/>
        <v>0</v>
      </c>
      <c r="Q140" s="157">
        <v>8.0000000000000007E-5</v>
      </c>
      <c r="R140" s="157">
        <f t="shared" si="2"/>
        <v>1.4080000000000001E-2</v>
      </c>
      <c r="S140" s="157">
        <v>0</v>
      </c>
      <c r="T140" s="158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9" t="s">
        <v>1093</v>
      </c>
      <c r="AT140" s="159" t="s">
        <v>224</v>
      </c>
      <c r="AU140" s="159" t="s">
        <v>102</v>
      </c>
      <c r="AY140" s="14" t="s">
        <v>157</v>
      </c>
      <c r="BE140" s="160">
        <f t="shared" si="4"/>
        <v>0</v>
      </c>
      <c r="BF140" s="160">
        <f t="shared" si="5"/>
        <v>0</v>
      </c>
      <c r="BG140" s="160">
        <f t="shared" si="6"/>
        <v>0</v>
      </c>
      <c r="BH140" s="160">
        <f t="shared" si="7"/>
        <v>0</v>
      </c>
      <c r="BI140" s="160">
        <f t="shared" si="8"/>
        <v>0</v>
      </c>
      <c r="BJ140" s="14" t="s">
        <v>102</v>
      </c>
      <c r="BK140" s="160">
        <f t="shared" si="9"/>
        <v>0</v>
      </c>
      <c r="BL140" s="14" t="s">
        <v>1093</v>
      </c>
      <c r="BM140" s="159" t="s">
        <v>1999</v>
      </c>
    </row>
    <row r="141" spans="1:65" s="2" customFormat="1" ht="16.5" customHeight="1">
      <c r="A141" s="29"/>
      <c r="B141" s="146"/>
      <c r="C141" s="161" t="s">
        <v>7</v>
      </c>
      <c r="D141" s="161" t="s">
        <v>224</v>
      </c>
      <c r="E141" s="162" t="s">
        <v>2000</v>
      </c>
      <c r="F141" s="163" t="s">
        <v>2001</v>
      </c>
      <c r="G141" s="164" t="s">
        <v>342</v>
      </c>
      <c r="H141" s="165">
        <v>176</v>
      </c>
      <c r="I141" s="166"/>
      <c r="J141" s="167">
        <f t="shared" si="0"/>
        <v>0</v>
      </c>
      <c r="K141" s="168"/>
      <c r="L141" s="169"/>
      <c r="M141" s="170" t="s">
        <v>1</v>
      </c>
      <c r="N141" s="171" t="s">
        <v>40</v>
      </c>
      <c r="O141" s="55"/>
      <c r="P141" s="157">
        <f t="shared" si="1"/>
        <v>0</v>
      </c>
      <c r="Q141" s="157">
        <v>0</v>
      </c>
      <c r="R141" s="157">
        <f t="shared" si="2"/>
        <v>0</v>
      </c>
      <c r="S141" s="157">
        <v>0</v>
      </c>
      <c r="T141" s="158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9" t="s">
        <v>1093</v>
      </c>
      <c r="AT141" s="159" t="s">
        <v>224</v>
      </c>
      <c r="AU141" s="159" t="s">
        <v>102</v>
      </c>
      <c r="AY141" s="14" t="s">
        <v>157</v>
      </c>
      <c r="BE141" s="160">
        <f t="shared" si="4"/>
        <v>0</v>
      </c>
      <c r="BF141" s="160">
        <f t="shared" si="5"/>
        <v>0</v>
      </c>
      <c r="BG141" s="160">
        <f t="shared" si="6"/>
        <v>0</v>
      </c>
      <c r="BH141" s="160">
        <f t="shared" si="7"/>
        <v>0</v>
      </c>
      <c r="BI141" s="160">
        <f t="shared" si="8"/>
        <v>0</v>
      </c>
      <c r="BJ141" s="14" t="s">
        <v>102</v>
      </c>
      <c r="BK141" s="160">
        <f t="shared" si="9"/>
        <v>0</v>
      </c>
      <c r="BL141" s="14" t="s">
        <v>1093</v>
      </c>
      <c r="BM141" s="159" t="s">
        <v>2002</v>
      </c>
    </row>
    <row r="142" spans="1:65" s="2" customFormat="1" ht="16.5" customHeight="1">
      <c r="A142" s="29"/>
      <c r="B142" s="146"/>
      <c r="C142" s="161" t="s">
        <v>240</v>
      </c>
      <c r="D142" s="161" t="s">
        <v>224</v>
      </c>
      <c r="E142" s="162" t="s">
        <v>2003</v>
      </c>
      <c r="F142" s="163" t="s">
        <v>2004</v>
      </c>
      <c r="G142" s="164" t="s">
        <v>342</v>
      </c>
      <c r="H142" s="165">
        <v>176</v>
      </c>
      <c r="I142" s="166"/>
      <c r="J142" s="167">
        <f t="shared" si="0"/>
        <v>0</v>
      </c>
      <c r="K142" s="168"/>
      <c r="L142" s="169"/>
      <c r="M142" s="170" t="s">
        <v>1</v>
      </c>
      <c r="N142" s="171" t="s">
        <v>40</v>
      </c>
      <c r="O142" s="55"/>
      <c r="P142" s="157">
        <f t="shared" si="1"/>
        <v>0</v>
      </c>
      <c r="Q142" s="157">
        <v>0</v>
      </c>
      <c r="R142" s="157">
        <f t="shared" si="2"/>
        <v>0</v>
      </c>
      <c r="S142" s="157">
        <v>0</v>
      </c>
      <c r="T142" s="158">
        <f t="shared" si="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9" t="s">
        <v>1093</v>
      </c>
      <c r="AT142" s="159" t="s">
        <v>224</v>
      </c>
      <c r="AU142" s="159" t="s">
        <v>102</v>
      </c>
      <c r="AY142" s="14" t="s">
        <v>157</v>
      </c>
      <c r="BE142" s="160">
        <f t="shared" si="4"/>
        <v>0</v>
      </c>
      <c r="BF142" s="160">
        <f t="shared" si="5"/>
        <v>0</v>
      </c>
      <c r="BG142" s="160">
        <f t="shared" si="6"/>
        <v>0</v>
      </c>
      <c r="BH142" s="160">
        <f t="shared" si="7"/>
        <v>0</v>
      </c>
      <c r="BI142" s="160">
        <f t="shared" si="8"/>
        <v>0</v>
      </c>
      <c r="BJ142" s="14" t="s">
        <v>102</v>
      </c>
      <c r="BK142" s="160">
        <f t="shared" si="9"/>
        <v>0</v>
      </c>
      <c r="BL142" s="14" t="s">
        <v>1093</v>
      </c>
      <c r="BM142" s="159" t="s">
        <v>2005</v>
      </c>
    </row>
    <row r="143" spans="1:65" s="2" customFormat="1" ht="24">
      <c r="A143" s="29"/>
      <c r="B143" s="146"/>
      <c r="C143" s="147" t="s">
        <v>244</v>
      </c>
      <c r="D143" s="147" t="s">
        <v>159</v>
      </c>
      <c r="E143" s="148" t="s">
        <v>2006</v>
      </c>
      <c r="F143" s="149" t="s">
        <v>2007</v>
      </c>
      <c r="G143" s="150" t="s">
        <v>171</v>
      </c>
      <c r="H143" s="151">
        <v>314</v>
      </c>
      <c r="I143" s="152"/>
      <c r="J143" s="153">
        <f t="shared" si="0"/>
        <v>0</v>
      </c>
      <c r="K143" s="154"/>
      <c r="L143" s="30"/>
      <c r="M143" s="155" t="s">
        <v>1</v>
      </c>
      <c r="N143" s="156" t="s">
        <v>40</v>
      </c>
      <c r="O143" s="55"/>
      <c r="P143" s="157">
        <f t="shared" si="1"/>
        <v>0</v>
      </c>
      <c r="Q143" s="157">
        <v>0</v>
      </c>
      <c r="R143" s="157">
        <f t="shared" si="2"/>
        <v>0</v>
      </c>
      <c r="S143" s="157">
        <v>0</v>
      </c>
      <c r="T143" s="158">
        <f t="shared" si="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9" t="s">
        <v>418</v>
      </c>
      <c r="AT143" s="159" t="s">
        <v>159</v>
      </c>
      <c r="AU143" s="159" t="s">
        <v>102</v>
      </c>
      <c r="AY143" s="14" t="s">
        <v>157</v>
      </c>
      <c r="BE143" s="160">
        <f t="shared" si="4"/>
        <v>0</v>
      </c>
      <c r="BF143" s="160">
        <f t="shared" si="5"/>
        <v>0</v>
      </c>
      <c r="BG143" s="160">
        <f t="shared" si="6"/>
        <v>0</v>
      </c>
      <c r="BH143" s="160">
        <f t="shared" si="7"/>
        <v>0</v>
      </c>
      <c r="BI143" s="160">
        <f t="shared" si="8"/>
        <v>0</v>
      </c>
      <c r="BJ143" s="14" t="s">
        <v>102</v>
      </c>
      <c r="BK143" s="160">
        <f t="shared" si="9"/>
        <v>0</v>
      </c>
      <c r="BL143" s="14" t="s">
        <v>418</v>
      </c>
      <c r="BM143" s="159" t="s">
        <v>2008</v>
      </c>
    </row>
    <row r="144" spans="1:65" s="2" customFormat="1" ht="16.5" customHeight="1">
      <c r="A144" s="29"/>
      <c r="B144" s="146"/>
      <c r="C144" s="161" t="s">
        <v>248</v>
      </c>
      <c r="D144" s="161" t="s">
        <v>224</v>
      </c>
      <c r="E144" s="162" t="s">
        <v>2009</v>
      </c>
      <c r="F144" s="163" t="s">
        <v>2010</v>
      </c>
      <c r="G144" s="164" t="s">
        <v>171</v>
      </c>
      <c r="H144" s="165">
        <v>314</v>
      </c>
      <c r="I144" s="166"/>
      <c r="J144" s="167">
        <f t="shared" si="0"/>
        <v>0</v>
      </c>
      <c r="K144" s="168"/>
      <c r="L144" s="169"/>
      <c r="M144" s="170" t="s">
        <v>1</v>
      </c>
      <c r="N144" s="171" t="s">
        <v>40</v>
      </c>
      <c r="O144" s="55"/>
      <c r="P144" s="157">
        <f t="shared" si="1"/>
        <v>0</v>
      </c>
      <c r="Q144" s="157">
        <v>9.3999999999999997E-4</v>
      </c>
      <c r="R144" s="157">
        <f t="shared" si="2"/>
        <v>0.29515999999999998</v>
      </c>
      <c r="S144" s="157">
        <v>0</v>
      </c>
      <c r="T144" s="158">
        <f t="shared" si="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9" t="s">
        <v>1093</v>
      </c>
      <c r="AT144" s="159" t="s">
        <v>224</v>
      </c>
      <c r="AU144" s="159" t="s">
        <v>102</v>
      </c>
      <c r="AY144" s="14" t="s">
        <v>157</v>
      </c>
      <c r="BE144" s="160">
        <f t="shared" si="4"/>
        <v>0</v>
      </c>
      <c r="BF144" s="160">
        <f t="shared" si="5"/>
        <v>0</v>
      </c>
      <c r="BG144" s="160">
        <f t="shared" si="6"/>
        <v>0</v>
      </c>
      <c r="BH144" s="160">
        <f t="shared" si="7"/>
        <v>0</v>
      </c>
      <c r="BI144" s="160">
        <f t="shared" si="8"/>
        <v>0</v>
      </c>
      <c r="BJ144" s="14" t="s">
        <v>102</v>
      </c>
      <c r="BK144" s="160">
        <f t="shared" si="9"/>
        <v>0</v>
      </c>
      <c r="BL144" s="14" t="s">
        <v>1093</v>
      </c>
      <c r="BM144" s="159" t="s">
        <v>2011</v>
      </c>
    </row>
    <row r="145" spans="1:65" s="2" customFormat="1" ht="21.75" customHeight="1">
      <c r="A145" s="29"/>
      <c r="B145" s="146"/>
      <c r="C145" s="147" t="s">
        <v>252</v>
      </c>
      <c r="D145" s="147" t="s">
        <v>159</v>
      </c>
      <c r="E145" s="148" t="s">
        <v>1788</v>
      </c>
      <c r="F145" s="149" t="s">
        <v>1789</v>
      </c>
      <c r="G145" s="150" t="s">
        <v>171</v>
      </c>
      <c r="H145" s="151">
        <v>314</v>
      </c>
      <c r="I145" s="152"/>
      <c r="J145" s="153">
        <f t="shared" si="0"/>
        <v>0</v>
      </c>
      <c r="K145" s="154"/>
      <c r="L145" s="30"/>
      <c r="M145" s="155" t="s">
        <v>1</v>
      </c>
      <c r="N145" s="156" t="s">
        <v>40</v>
      </c>
      <c r="O145" s="55"/>
      <c r="P145" s="157">
        <f t="shared" si="1"/>
        <v>0</v>
      </c>
      <c r="Q145" s="157">
        <v>0</v>
      </c>
      <c r="R145" s="157">
        <f t="shared" si="2"/>
        <v>0</v>
      </c>
      <c r="S145" s="157">
        <v>0</v>
      </c>
      <c r="T145" s="158">
        <f t="shared" si="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9" t="s">
        <v>418</v>
      </c>
      <c r="AT145" s="159" t="s">
        <v>159</v>
      </c>
      <c r="AU145" s="159" t="s">
        <v>102</v>
      </c>
      <c r="AY145" s="14" t="s">
        <v>157</v>
      </c>
      <c r="BE145" s="160">
        <f t="shared" si="4"/>
        <v>0</v>
      </c>
      <c r="BF145" s="160">
        <f t="shared" si="5"/>
        <v>0</v>
      </c>
      <c r="BG145" s="160">
        <f t="shared" si="6"/>
        <v>0</v>
      </c>
      <c r="BH145" s="160">
        <f t="shared" si="7"/>
        <v>0</v>
      </c>
      <c r="BI145" s="160">
        <f t="shared" si="8"/>
        <v>0</v>
      </c>
      <c r="BJ145" s="14" t="s">
        <v>102</v>
      </c>
      <c r="BK145" s="160">
        <f t="shared" si="9"/>
        <v>0</v>
      </c>
      <c r="BL145" s="14" t="s">
        <v>418</v>
      </c>
      <c r="BM145" s="159" t="s">
        <v>2012</v>
      </c>
    </row>
    <row r="146" spans="1:65" s="2" customFormat="1" ht="24">
      <c r="A146" s="29"/>
      <c r="B146" s="146"/>
      <c r="C146" s="147" t="s">
        <v>256</v>
      </c>
      <c r="D146" s="147" t="s">
        <v>159</v>
      </c>
      <c r="E146" s="148" t="s">
        <v>1725</v>
      </c>
      <c r="F146" s="149" t="s">
        <v>1726</v>
      </c>
      <c r="G146" s="150" t="s">
        <v>171</v>
      </c>
      <c r="H146" s="151">
        <v>55</v>
      </c>
      <c r="I146" s="152"/>
      <c r="J146" s="153">
        <f t="shared" si="0"/>
        <v>0</v>
      </c>
      <c r="K146" s="154"/>
      <c r="L146" s="30"/>
      <c r="M146" s="155" t="s">
        <v>1</v>
      </c>
      <c r="N146" s="156" t="s">
        <v>40</v>
      </c>
      <c r="O146" s="55"/>
      <c r="P146" s="157">
        <f t="shared" si="1"/>
        <v>0</v>
      </c>
      <c r="Q146" s="157">
        <v>0</v>
      </c>
      <c r="R146" s="157">
        <f t="shared" si="2"/>
        <v>0</v>
      </c>
      <c r="S146" s="157">
        <v>0</v>
      </c>
      <c r="T146" s="158">
        <f t="shared" si="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9" t="s">
        <v>418</v>
      </c>
      <c r="AT146" s="159" t="s">
        <v>159</v>
      </c>
      <c r="AU146" s="159" t="s">
        <v>102</v>
      </c>
      <c r="AY146" s="14" t="s">
        <v>157</v>
      </c>
      <c r="BE146" s="160">
        <f t="shared" si="4"/>
        <v>0</v>
      </c>
      <c r="BF146" s="160">
        <f t="shared" si="5"/>
        <v>0</v>
      </c>
      <c r="BG146" s="160">
        <f t="shared" si="6"/>
        <v>0</v>
      </c>
      <c r="BH146" s="160">
        <f t="shared" si="7"/>
        <v>0</v>
      </c>
      <c r="BI146" s="160">
        <f t="shared" si="8"/>
        <v>0</v>
      </c>
      <c r="BJ146" s="14" t="s">
        <v>102</v>
      </c>
      <c r="BK146" s="160">
        <f t="shared" si="9"/>
        <v>0</v>
      </c>
      <c r="BL146" s="14" t="s">
        <v>418</v>
      </c>
      <c r="BM146" s="159" t="s">
        <v>1727</v>
      </c>
    </row>
    <row r="147" spans="1:65" s="2" customFormat="1" ht="21.75" customHeight="1">
      <c r="A147" s="29"/>
      <c r="B147" s="146"/>
      <c r="C147" s="161" t="s">
        <v>260</v>
      </c>
      <c r="D147" s="161" t="s">
        <v>224</v>
      </c>
      <c r="E147" s="162" t="s">
        <v>1728</v>
      </c>
      <c r="F147" s="163" t="s">
        <v>1729</v>
      </c>
      <c r="G147" s="164" t="s">
        <v>263</v>
      </c>
      <c r="H147" s="165">
        <v>0.17899999999999999</v>
      </c>
      <c r="I147" s="166"/>
      <c r="J147" s="167">
        <f t="shared" si="0"/>
        <v>0</v>
      </c>
      <c r="K147" s="168"/>
      <c r="L147" s="169"/>
      <c r="M147" s="170" t="s">
        <v>1</v>
      </c>
      <c r="N147" s="171" t="s">
        <v>40</v>
      </c>
      <c r="O147" s="55"/>
      <c r="P147" s="157">
        <f t="shared" si="1"/>
        <v>0</v>
      </c>
      <c r="Q147" s="157">
        <v>1E-3</v>
      </c>
      <c r="R147" s="157">
        <f t="shared" si="2"/>
        <v>1.8000000000000001E-4</v>
      </c>
      <c r="S147" s="157">
        <v>0</v>
      </c>
      <c r="T147" s="158">
        <f t="shared" si="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9" t="s">
        <v>1093</v>
      </c>
      <c r="AT147" s="159" t="s">
        <v>224</v>
      </c>
      <c r="AU147" s="159" t="s">
        <v>102</v>
      </c>
      <c r="AY147" s="14" t="s">
        <v>157</v>
      </c>
      <c r="BE147" s="160">
        <f t="shared" si="4"/>
        <v>0</v>
      </c>
      <c r="BF147" s="160">
        <f t="shared" si="5"/>
        <v>0</v>
      </c>
      <c r="BG147" s="160">
        <f t="shared" si="6"/>
        <v>0</v>
      </c>
      <c r="BH147" s="160">
        <f t="shared" si="7"/>
        <v>0</v>
      </c>
      <c r="BI147" s="160">
        <f t="shared" si="8"/>
        <v>0</v>
      </c>
      <c r="BJ147" s="14" t="s">
        <v>102</v>
      </c>
      <c r="BK147" s="160">
        <f t="shared" si="9"/>
        <v>0</v>
      </c>
      <c r="BL147" s="14" t="s">
        <v>1093</v>
      </c>
      <c r="BM147" s="159" t="s">
        <v>1730</v>
      </c>
    </row>
    <row r="148" spans="1:65" s="2" customFormat="1" ht="21.75" customHeight="1">
      <c r="A148" s="29"/>
      <c r="B148" s="146"/>
      <c r="C148" s="161" t="s">
        <v>265</v>
      </c>
      <c r="D148" s="161" t="s">
        <v>224</v>
      </c>
      <c r="E148" s="162" t="s">
        <v>1731</v>
      </c>
      <c r="F148" s="163" t="s">
        <v>1732</v>
      </c>
      <c r="G148" s="164" t="s">
        <v>263</v>
      </c>
      <c r="H148" s="165">
        <v>8.8999999999999996E-2</v>
      </c>
      <c r="I148" s="166"/>
      <c r="J148" s="167">
        <f t="shared" si="0"/>
        <v>0</v>
      </c>
      <c r="K148" s="168"/>
      <c r="L148" s="169"/>
      <c r="M148" s="170" t="s">
        <v>1</v>
      </c>
      <c r="N148" s="171" t="s">
        <v>40</v>
      </c>
      <c r="O148" s="55"/>
      <c r="P148" s="157">
        <f t="shared" si="1"/>
        <v>0</v>
      </c>
      <c r="Q148" s="157">
        <v>1E-3</v>
      </c>
      <c r="R148" s="157">
        <f t="shared" si="2"/>
        <v>9.0000000000000006E-5</v>
      </c>
      <c r="S148" s="157">
        <v>0</v>
      </c>
      <c r="T148" s="158">
        <f t="shared" si="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9" t="s">
        <v>1093</v>
      </c>
      <c r="AT148" s="159" t="s">
        <v>224</v>
      </c>
      <c r="AU148" s="159" t="s">
        <v>102</v>
      </c>
      <c r="AY148" s="14" t="s">
        <v>157</v>
      </c>
      <c r="BE148" s="160">
        <f t="shared" si="4"/>
        <v>0</v>
      </c>
      <c r="BF148" s="160">
        <f t="shared" si="5"/>
        <v>0</v>
      </c>
      <c r="BG148" s="160">
        <f t="shared" si="6"/>
        <v>0</v>
      </c>
      <c r="BH148" s="160">
        <f t="shared" si="7"/>
        <v>0</v>
      </c>
      <c r="BI148" s="160">
        <f t="shared" si="8"/>
        <v>0</v>
      </c>
      <c r="BJ148" s="14" t="s">
        <v>102</v>
      </c>
      <c r="BK148" s="160">
        <f t="shared" si="9"/>
        <v>0</v>
      </c>
      <c r="BL148" s="14" t="s">
        <v>1093</v>
      </c>
      <c r="BM148" s="159" t="s">
        <v>1733</v>
      </c>
    </row>
    <row r="149" spans="1:65" s="2" customFormat="1" ht="16.5" customHeight="1">
      <c r="A149" s="29"/>
      <c r="B149" s="146"/>
      <c r="C149" s="161" t="s">
        <v>269</v>
      </c>
      <c r="D149" s="161" t="s">
        <v>224</v>
      </c>
      <c r="E149" s="162" t="s">
        <v>1734</v>
      </c>
      <c r="F149" s="163" t="s">
        <v>1735</v>
      </c>
      <c r="G149" s="164" t="s">
        <v>263</v>
      </c>
      <c r="H149" s="165">
        <v>8.8999999999999996E-2</v>
      </c>
      <c r="I149" s="166"/>
      <c r="J149" s="167">
        <f t="shared" si="0"/>
        <v>0</v>
      </c>
      <c r="K149" s="168"/>
      <c r="L149" s="169"/>
      <c r="M149" s="170" t="s">
        <v>1</v>
      </c>
      <c r="N149" s="171" t="s">
        <v>40</v>
      </c>
      <c r="O149" s="55"/>
      <c r="P149" s="157">
        <f t="shared" si="1"/>
        <v>0</v>
      </c>
      <c r="Q149" s="157">
        <v>1E-3</v>
      </c>
      <c r="R149" s="157">
        <f t="shared" si="2"/>
        <v>9.0000000000000006E-5</v>
      </c>
      <c r="S149" s="157">
        <v>0</v>
      </c>
      <c r="T149" s="158">
        <f t="shared" si="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9" t="s">
        <v>1093</v>
      </c>
      <c r="AT149" s="159" t="s">
        <v>224</v>
      </c>
      <c r="AU149" s="159" t="s">
        <v>102</v>
      </c>
      <c r="AY149" s="14" t="s">
        <v>157</v>
      </c>
      <c r="BE149" s="160">
        <f t="shared" si="4"/>
        <v>0</v>
      </c>
      <c r="BF149" s="160">
        <f t="shared" si="5"/>
        <v>0</v>
      </c>
      <c r="BG149" s="160">
        <f t="shared" si="6"/>
        <v>0</v>
      </c>
      <c r="BH149" s="160">
        <f t="shared" si="7"/>
        <v>0</v>
      </c>
      <c r="BI149" s="160">
        <f t="shared" si="8"/>
        <v>0</v>
      </c>
      <c r="BJ149" s="14" t="s">
        <v>102</v>
      </c>
      <c r="BK149" s="160">
        <f t="shared" si="9"/>
        <v>0</v>
      </c>
      <c r="BL149" s="14" t="s">
        <v>1093</v>
      </c>
      <c r="BM149" s="159" t="s">
        <v>1736</v>
      </c>
    </row>
    <row r="150" spans="1:65" s="2" customFormat="1" ht="24">
      <c r="A150" s="29"/>
      <c r="B150" s="146"/>
      <c r="C150" s="147" t="s">
        <v>273</v>
      </c>
      <c r="D150" s="147" t="s">
        <v>159</v>
      </c>
      <c r="E150" s="148" t="s">
        <v>1737</v>
      </c>
      <c r="F150" s="149" t="s">
        <v>1738</v>
      </c>
      <c r="G150" s="150" t="s">
        <v>171</v>
      </c>
      <c r="H150" s="151">
        <v>110</v>
      </c>
      <c r="I150" s="152"/>
      <c r="J150" s="153">
        <f t="shared" si="0"/>
        <v>0</v>
      </c>
      <c r="K150" s="154"/>
      <c r="L150" s="30"/>
      <c r="M150" s="155" t="s">
        <v>1</v>
      </c>
      <c r="N150" s="156" t="s">
        <v>40</v>
      </c>
      <c r="O150" s="55"/>
      <c r="P150" s="157">
        <f t="shared" si="1"/>
        <v>0</v>
      </c>
      <c r="Q150" s="157">
        <v>0</v>
      </c>
      <c r="R150" s="157">
        <f t="shared" si="2"/>
        <v>0</v>
      </c>
      <c r="S150" s="157">
        <v>0</v>
      </c>
      <c r="T150" s="158">
        <f t="shared" si="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9" t="s">
        <v>418</v>
      </c>
      <c r="AT150" s="159" t="s">
        <v>159</v>
      </c>
      <c r="AU150" s="159" t="s">
        <v>102</v>
      </c>
      <c r="AY150" s="14" t="s">
        <v>157</v>
      </c>
      <c r="BE150" s="160">
        <f t="shared" si="4"/>
        <v>0</v>
      </c>
      <c r="BF150" s="160">
        <f t="shared" si="5"/>
        <v>0</v>
      </c>
      <c r="BG150" s="160">
        <f t="shared" si="6"/>
        <v>0</v>
      </c>
      <c r="BH150" s="160">
        <f t="shared" si="7"/>
        <v>0</v>
      </c>
      <c r="BI150" s="160">
        <f t="shared" si="8"/>
        <v>0</v>
      </c>
      <c r="BJ150" s="14" t="s">
        <v>102</v>
      </c>
      <c r="BK150" s="160">
        <f t="shared" si="9"/>
        <v>0</v>
      </c>
      <c r="BL150" s="14" t="s">
        <v>418</v>
      </c>
      <c r="BM150" s="159" t="s">
        <v>1739</v>
      </c>
    </row>
    <row r="151" spans="1:65" s="2" customFormat="1" ht="16.5" customHeight="1">
      <c r="A151" s="29"/>
      <c r="B151" s="146"/>
      <c r="C151" s="161" t="s">
        <v>278</v>
      </c>
      <c r="D151" s="161" t="s">
        <v>224</v>
      </c>
      <c r="E151" s="162" t="s">
        <v>1740</v>
      </c>
      <c r="F151" s="163" t="s">
        <v>1741</v>
      </c>
      <c r="G151" s="164" t="s">
        <v>263</v>
      </c>
      <c r="H151" s="165">
        <v>103.62</v>
      </c>
      <c r="I151" s="166"/>
      <c r="J151" s="167">
        <f t="shared" si="0"/>
        <v>0</v>
      </c>
      <c r="K151" s="168"/>
      <c r="L151" s="169"/>
      <c r="M151" s="170" t="s">
        <v>1</v>
      </c>
      <c r="N151" s="171" t="s">
        <v>40</v>
      </c>
      <c r="O151" s="55"/>
      <c r="P151" s="157">
        <f t="shared" si="1"/>
        <v>0</v>
      </c>
      <c r="Q151" s="157">
        <v>1E-3</v>
      </c>
      <c r="R151" s="157">
        <f t="shared" si="2"/>
        <v>0.10362</v>
      </c>
      <c r="S151" s="157">
        <v>0</v>
      </c>
      <c r="T151" s="158">
        <f t="shared" si="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9" t="s">
        <v>1093</v>
      </c>
      <c r="AT151" s="159" t="s">
        <v>224</v>
      </c>
      <c r="AU151" s="159" t="s">
        <v>102</v>
      </c>
      <c r="AY151" s="14" t="s">
        <v>157</v>
      </c>
      <c r="BE151" s="160">
        <f t="shared" si="4"/>
        <v>0</v>
      </c>
      <c r="BF151" s="160">
        <f t="shared" si="5"/>
        <v>0</v>
      </c>
      <c r="BG151" s="160">
        <f t="shared" si="6"/>
        <v>0</v>
      </c>
      <c r="BH151" s="160">
        <f t="shared" si="7"/>
        <v>0</v>
      </c>
      <c r="BI151" s="160">
        <f t="shared" si="8"/>
        <v>0</v>
      </c>
      <c r="BJ151" s="14" t="s">
        <v>102</v>
      </c>
      <c r="BK151" s="160">
        <f t="shared" si="9"/>
        <v>0</v>
      </c>
      <c r="BL151" s="14" t="s">
        <v>1093</v>
      </c>
      <c r="BM151" s="159" t="s">
        <v>1742</v>
      </c>
    </row>
    <row r="152" spans="1:65" s="2" customFormat="1" ht="24">
      <c r="A152" s="29"/>
      <c r="B152" s="146"/>
      <c r="C152" s="147" t="s">
        <v>282</v>
      </c>
      <c r="D152" s="147" t="s">
        <v>159</v>
      </c>
      <c r="E152" s="148" t="s">
        <v>2013</v>
      </c>
      <c r="F152" s="149" t="s">
        <v>2014</v>
      </c>
      <c r="G152" s="150" t="s">
        <v>171</v>
      </c>
      <c r="H152" s="151">
        <v>44</v>
      </c>
      <c r="I152" s="152"/>
      <c r="J152" s="153">
        <f t="shared" si="0"/>
        <v>0</v>
      </c>
      <c r="K152" s="154"/>
      <c r="L152" s="30"/>
      <c r="M152" s="155" t="s">
        <v>1</v>
      </c>
      <c r="N152" s="156" t="s">
        <v>40</v>
      </c>
      <c r="O152" s="55"/>
      <c r="P152" s="157">
        <f t="shared" si="1"/>
        <v>0</v>
      </c>
      <c r="Q152" s="157">
        <v>0</v>
      </c>
      <c r="R152" s="157">
        <f t="shared" si="2"/>
        <v>0</v>
      </c>
      <c r="S152" s="157">
        <v>0</v>
      </c>
      <c r="T152" s="158">
        <f t="shared" si="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59" t="s">
        <v>418</v>
      </c>
      <c r="AT152" s="159" t="s">
        <v>159</v>
      </c>
      <c r="AU152" s="159" t="s">
        <v>102</v>
      </c>
      <c r="AY152" s="14" t="s">
        <v>157</v>
      </c>
      <c r="BE152" s="160">
        <f t="shared" si="4"/>
        <v>0</v>
      </c>
      <c r="BF152" s="160">
        <f t="shared" si="5"/>
        <v>0</v>
      </c>
      <c r="BG152" s="160">
        <f t="shared" si="6"/>
        <v>0</v>
      </c>
      <c r="BH152" s="160">
        <f t="shared" si="7"/>
        <v>0</v>
      </c>
      <c r="BI152" s="160">
        <f t="shared" si="8"/>
        <v>0</v>
      </c>
      <c r="BJ152" s="14" t="s">
        <v>102</v>
      </c>
      <c r="BK152" s="160">
        <f t="shared" si="9"/>
        <v>0</v>
      </c>
      <c r="BL152" s="14" t="s">
        <v>418</v>
      </c>
      <c r="BM152" s="159" t="s">
        <v>2015</v>
      </c>
    </row>
    <row r="153" spans="1:65" s="2" customFormat="1" ht="36">
      <c r="A153" s="29"/>
      <c r="B153" s="146"/>
      <c r="C153" s="161" t="s">
        <v>286</v>
      </c>
      <c r="D153" s="161" t="s">
        <v>224</v>
      </c>
      <c r="E153" s="162" t="s">
        <v>2016</v>
      </c>
      <c r="F153" s="163" t="s">
        <v>2017</v>
      </c>
      <c r="G153" s="164" t="s">
        <v>263</v>
      </c>
      <c r="H153" s="165">
        <v>27.5</v>
      </c>
      <c r="I153" s="166"/>
      <c r="J153" s="167">
        <f t="shared" si="0"/>
        <v>0</v>
      </c>
      <c r="K153" s="168"/>
      <c r="L153" s="169"/>
      <c r="M153" s="170" t="s">
        <v>1</v>
      </c>
      <c r="N153" s="171" t="s">
        <v>40</v>
      </c>
      <c r="O153" s="55"/>
      <c r="P153" s="157">
        <f t="shared" si="1"/>
        <v>0</v>
      </c>
      <c r="Q153" s="157">
        <v>1E-3</v>
      </c>
      <c r="R153" s="157">
        <f t="shared" si="2"/>
        <v>2.75E-2</v>
      </c>
      <c r="S153" s="157">
        <v>0</v>
      </c>
      <c r="T153" s="158">
        <f t="shared" si="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59" t="s">
        <v>1093</v>
      </c>
      <c r="AT153" s="159" t="s">
        <v>224</v>
      </c>
      <c r="AU153" s="159" t="s">
        <v>102</v>
      </c>
      <c r="AY153" s="14" t="s">
        <v>157</v>
      </c>
      <c r="BE153" s="160">
        <f t="shared" si="4"/>
        <v>0</v>
      </c>
      <c r="BF153" s="160">
        <f t="shared" si="5"/>
        <v>0</v>
      </c>
      <c r="BG153" s="160">
        <f t="shared" si="6"/>
        <v>0</v>
      </c>
      <c r="BH153" s="160">
        <f t="shared" si="7"/>
        <v>0</v>
      </c>
      <c r="BI153" s="160">
        <f t="shared" si="8"/>
        <v>0</v>
      </c>
      <c r="BJ153" s="14" t="s">
        <v>102</v>
      </c>
      <c r="BK153" s="160">
        <f t="shared" si="9"/>
        <v>0</v>
      </c>
      <c r="BL153" s="14" t="s">
        <v>1093</v>
      </c>
      <c r="BM153" s="159" t="s">
        <v>2018</v>
      </c>
    </row>
    <row r="154" spans="1:65" s="2" customFormat="1" ht="21.75" customHeight="1">
      <c r="A154" s="29"/>
      <c r="B154" s="146"/>
      <c r="C154" s="147" t="s">
        <v>290</v>
      </c>
      <c r="D154" s="147" t="s">
        <v>159</v>
      </c>
      <c r="E154" s="148" t="s">
        <v>2019</v>
      </c>
      <c r="F154" s="149" t="s">
        <v>2020</v>
      </c>
      <c r="G154" s="150" t="s">
        <v>342</v>
      </c>
      <c r="H154" s="151">
        <v>22</v>
      </c>
      <c r="I154" s="152"/>
      <c r="J154" s="153">
        <f t="shared" si="0"/>
        <v>0</v>
      </c>
      <c r="K154" s="154"/>
      <c r="L154" s="30"/>
      <c r="M154" s="155" t="s">
        <v>1</v>
      </c>
      <c r="N154" s="156" t="s">
        <v>40</v>
      </c>
      <c r="O154" s="55"/>
      <c r="P154" s="157">
        <f t="shared" si="1"/>
        <v>0</v>
      </c>
      <c r="Q154" s="157">
        <v>0</v>
      </c>
      <c r="R154" s="157">
        <f t="shared" si="2"/>
        <v>0</v>
      </c>
      <c r="S154" s="157">
        <v>0</v>
      </c>
      <c r="T154" s="158">
        <f t="shared" si="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59" t="s">
        <v>418</v>
      </c>
      <c r="AT154" s="159" t="s">
        <v>159</v>
      </c>
      <c r="AU154" s="159" t="s">
        <v>102</v>
      </c>
      <c r="AY154" s="14" t="s">
        <v>157</v>
      </c>
      <c r="BE154" s="160">
        <f t="shared" si="4"/>
        <v>0</v>
      </c>
      <c r="BF154" s="160">
        <f t="shared" si="5"/>
        <v>0</v>
      </c>
      <c r="BG154" s="160">
        <f t="shared" si="6"/>
        <v>0</v>
      </c>
      <c r="BH154" s="160">
        <f t="shared" si="7"/>
        <v>0</v>
      </c>
      <c r="BI154" s="160">
        <f t="shared" si="8"/>
        <v>0</v>
      </c>
      <c r="BJ154" s="14" t="s">
        <v>102</v>
      </c>
      <c r="BK154" s="160">
        <f t="shared" si="9"/>
        <v>0</v>
      </c>
      <c r="BL154" s="14" t="s">
        <v>418</v>
      </c>
      <c r="BM154" s="159" t="s">
        <v>2021</v>
      </c>
    </row>
    <row r="155" spans="1:65" s="2" customFormat="1" ht="21.75" customHeight="1">
      <c r="A155" s="29"/>
      <c r="B155" s="146"/>
      <c r="C155" s="161" t="s">
        <v>294</v>
      </c>
      <c r="D155" s="161" t="s">
        <v>224</v>
      </c>
      <c r="E155" s="162" t="s">
        <v>2022</v>
      </c>
      <c r="F155" s="163" t="s">
        <v>2023</v>
      </c>
      <c r="G155" s="164" t="s">
        <v>342</v>
      </c>
      <c r="H155" s="165">
        <v>22</v>
      </c>
      <c r="I155" s="166"/>
      <c r="J155" s="167">
        <f t="shared" si="0"/>
        <v>0</v>
      </c>
      <c r="K155" s="168"/>
      <c r="L155" s="169"/>
      <c r="M155" s="170" t="s">
        <v>1</v>
      </c>
      <c r="N155" s="171" t="s">
        <v>40</v>
      </c>
      <c r="O155" s="55"/>
      <c r="P155" s="157">
        <f t="shared" si="1"/>
        <v>0</v>
      </c>
      <c r="Q155" s="157">
        <v>2.2000000000000001E-4</v>
      </c>
      <c r="R155" s="157">
        <f t="shared" si="2"/>
        <v>4.8399999999999997E-3</v>
      </c>
      <c r="S155" s="157">
        <v>0</v>
      </c>
      <c r="T155" s="158">
        <f t="shared" si="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59" t="s">
        <v>1093</v>
      </c>
      <c r="AT155" s="159" t="s">
        <v>224</v>
      </c>
      <c r="AU155" s="159" t="s">
        <v>102</v>
      </c>
      <c r="AY155" s="14" t="s">
        <v>157</v>
      </c>
      <c r="BE155" s="160">
        <f t="shared" si="4"/>
        <v>0</v>
      </c>
      <c r="BF155" s="160">
        <f t="shared" si="5"/>
        <v>0</v>
      </c>
      <c r="BG155" s="160">
        <f t="shared" si="6"/>
        <v>0</v>
      </c>
      <c r="BH155" s="160">
        <f t="shared" si="7"/>
        <v>0</v>
      </c>
      <c r="BI155" s="160">
        <f t="shared" si="8"/>
        <v>0</v>
      </c>
      <c r="BJ155" s="14" t="s">
        <v>102</v>
      </c>
      <c r="BK155" s="160">
        <f t="shared" si="9"/>
        <v>0</v>
      </c>
      <c r="BL155" s="14" t="s">
        <v>1093</v>
      </c>
      <c r="BM155" s="159" t="s">
        <v>2024</v>
      </c>
    </row>
    <row r="156" spans="1:65" s="2" customFormat="1" ht="16.5" customHeight="1">
      <c r="A156" s="29"/>
      <c r="B156" s="146"/>
      <c r="C156" s="147" t="s">
        <v>298</v>
      </c>
      <c r="D156" s="147" t="s">
        <v>159</v>
      </c>
      <c r="E156" s="148" t="s">
        <v>1482</v>
      </c>
      <c r="F156" s="149" t="s">
        <v>1483</v>
      </c>
      <c r="G156" s="150" t="s">
        <v>665</v>
      </c>
      <c r="H156" s="151">
        <v>8</v>
      </c>
      <c r="I156" s="152"/>
      <c r="J156" s="153">
        <f t="shared" si="0"/>
        <v>0</v>
      </c>
      <c r="K156" s="154"/>
      <c r="L156" s="30"/>
      <c r="M156" s="155" t="s">
        <v>1</v>
      </c>
      <c r="N156" s="156" t="s">
        <v>40</v>
      </c>
      <c r="O156" s="55"/>
      <c r="P156" s="157">
        <f t="shared" si="1"/>
        <v>0</v>
      </c>
      <c r="Q156" s="157">
        <v>0</v>
      </c>
      <c r="R156" s="157">
        <f t="shared" si="2"/>
        <v>0</v>
      </c>
      <c r="S156" s="157">
        <v>0</v>
      </c>
      <c r="T156" s="158">
        <f t="shared" si="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59" t="s">
        <v>586</v>
      </c>
      <c r="AT156" s="159" t="s">
        <v>159</v>
      </c>
      <c r="AU156" s="159" t="s">
        <v>102</v>
      </c>
      <c r="AY156" s="14" t="s">
        <v>157</v>
      </c>
      <c r="BE156" s="160">
        <f t="shared" si="4"/>
        <v>0</v>
      </c>
      <c r="BF156" s="160">
        <f t="shared" si="5"/>
        <v>0</v>
      </c>
      <c r="BG156" s="160">
        <f t="shared" si="6"/>
        <v>0</v>
      </c>
      <c r="BH156" s="160">
        <f t="shared" si="7"/>
        <v>0</v>
      </c>
      <c r="BI156" s="160">
        <f t="shared" si="8"/>
        <v>0</v>
      </c>
      <c r="BJ156" s="14" t="s">
        <v>102</v>
      </c>
      <c r="BK156" s="160">
        <f t="shared" si="9"/>
        <v>0</v>
      </c>
      <c r="BL156" s="14" t="s">
        <v>586</v>
      </c>
      <c r="BM156" s="159" t="s">
        <v>1791</v>
      </c>
    </row>
    <row r="157" spans="1:65" s="2" customFormat="1" ht="16.5" customHeight="1">
      <c r="A157" s="29"/>
      <c r="B157" s="146"/>
      <c r="C157" s="147" t="s">
        <v>302</v>
      </c>
      <c r="D157" s="147" t="s">
        <v>159</v>
      </c>
      <c r="E157" s="148" t="s">
        <v>1792</v>
      </c>
      <c r="F157" s="149" t="s">
        <v>1793</v>
      </c>
      <c r="G157" s="150" t="s">
        <v>665</v>
      </c>
      <c r="H157" s="151">
        <v>4</v>
      </c>
      <c r="I157" s="152"/>
      <c r="J157" s="153">
        <f t="shared" si="0"/>
        <v>0</v>
      </c>
      <c r="K157" s="154"/>
      <c r="L157" s="30"/>
      <c r="M157" s="155" t="s">
        <v>1</v>
      </c>
      <c r="N157" s="156" t="s">
        <v>40</v>
      </c>
      <c r="O157" s="55"/>
      <c r="P157" s="157">
        <f t="shared" si="1"/>
        <v>0</v>
      </c>
      <c r="Q157" s="157">
        <v>0</v>
      </c>
      <c r="R157" s="157">
        <f t="shared" si="2"/>
        <v>0</v>
      </c>
      <c r="S157" s="157">
        <v>0</v>
      </c>
      <c r="T157" s="158">
        <f t="shared" si="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59" t="s">
        <v>586</v>
      </c>
      <c r="AT157" s="159" t="s">
        <v>159</v>
      </c>
      <c r="AU157" s="159" t="s">
        <v>102</v>
      </c>
      <c r="AY157" s="14" t="s">
        <v>157</v>
      </c>
      <c r="BE157" s="160">
        <f t="shared" si="4"/>
        <v>0</v>
      </c>
      <c r="BF157" s="160">
        <f t="shared" si="5"/>
        <v>0</v>
      </c>
      <c r="BG157" s="160">
        <f t="shared" si="6"/>
        <v>0</v>
      </c>
      <c r="BH157" s="160">
        <f t="shared" si="7"/>
        <v>0</v>
      </c>
      <c r="BI157" s="160">
        <f t="shared" si="8"/>
        <v>0</v>
      </c>
      <c r="BJ157" s="14" t="s">
        <v>102</v>
      </c>
      <c r="BK157" s="160">
        <f t="shared" si="9"/>
        <v>0</v>
      </c>
      <c r="BL157" s="14" t="s">
        <v>586</v>
      </c>
      <c r="BM157" s="159" t="s">
        <v>1794</v>
      </c>
    </row>
    <row r="158" spans="1:65" s="2" customFormat="1" ht="16.5" customHeight="1">
      <c r="A158" s="29"/>
      <c r="B158" s="146"/>
      <c r="C158" s="147" t="s">
        <v>306</v>
      </c>
      <c r="D158" s="147" t="s">
        <v>159</v>
      </c>
      <c r="E158" s="148" t="s">
        <v>1485</v>
      </c>
      <c r="F158" s="149" t="s">
        <v>1486</v>
      </c>
      <c r="G158" s="150" t="s">
        <v>665</v>
      </c>
      <c r="H158" s="151">
        <v>4</v>
      </c>
      <c r="I158" s="152"/>
      <c r="J158" s="153">
        <f t="shared" si="0"/>
        <v>0</v>
      </c>
      <c r="K158" s="154"/>
      <c r="L158" s="30"/>
      <c r="M158" s="155" t="s">
        <v>1</v>
      </c>
      <c r="N158" s="156" t="s">
        <v>40</v>
      </c>
      <c r="O158" s="55"/>
      <c r="P158" s="157">
        <f t="shared" si="1"/>
        <v>0</v>
      </c>
      <c r="Q158" s="157">
        <v>0</v>
      </c>
      <c r="R158" s="157">
        <f t="shared" si="2"/>
        <v>0</v>
      </c>
      <c r="S158" s="157">
        <v>0</v>
      </c>
      <c r="T158" s="158">
        <f t="shared" si="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59" t="s">
        <v>586</v>
      </c>
      <c r="AT158" s="159" t="s">
        <v>159</v>
      </c>
      <c r="AU158" s="159" t="s">
        <v>102</v>
      </c>
      <c r="AY158" s="14" t="s">
        <v>157</v>
      </c>
      <c r="BE158" s="160">
        <f t="shared" si="4"/>
        <v>0</v>
      </c>
      <c r="BF158" s="160">
        <f t="shared" si="5"/>
        <v>0</v>
      </c>
      <c r="BG158" s="160">
        <f t="shared" si="6"/>
        <v>0</v>
      </c>
      <c r="BH158" s="160">
        <f t="shared" si="7"/>
        <v>0</v>
      </c>
      <c r="BI158" s="160">
        <f t="shared" si="8"/>
        <v>0</v>
      </c>
      <c r="BJ158" s="14" t="s">
        <v>102</v>
      </c>
      <c r="BK158" s="160">
        <f t="shared" si="9"/>
        <v>0</v>
      </c>
      <c r="BL158" s="14" t="s">
        <v>586</v>
      </c>
      <c r="BM158" s="159" t="s">
        <v>1795</v>
      </c>
    </row>
    <row r="159" spans="1:65" s="2" customFormat="1" ht="16.5" customHeight="1">
      <c r="A159" s="29"/>
      <c r="B159" s="146"/>
      <c r="C159" s="147" t="s">
        <v>311</v>
      </c>
      <c r="D159" s="147" t="s">
        <v>159</v>
      </c>
      <c r="E159" s="148" t="s">
        <v>1796</v>
      </c>
      <c r="F159" s="149" t="s">
        <v>1797</v>
      </c>
      <c r="G159" s="150" t="s">
        <v>665</v>
      </c>
      <c r="H159" s="151">
        <v>8</v>
      </c>
      <c r="I159" s="152"/>
      <c r="J159" s="153">
        <f t="shared" si="0"/>
        <v>0</v>
      </c>
      <c r="K159" s="154"/>
      <c r="L159" s="30"/>
      <c r="M159" s="155" t="s">
        <v>1</v>
      </c>
      <c r="N159" s="156" t="s">
        <v>40</v>
      </c>
      <c r="O159" s="55"/>
      <c r="P159" s="157">
        <f t="shared" si="1"/>
        <v>0</v>
      </c>
      <c r="Q159" s="157">
        <v>0</v>
      </c>
      <c r="R159" s="157">
        <f t="shared" si="2"/>
        <v>0</v>
      </c>
      <c r="S159" s="157">
        <v>0</v>
      </c>
      <c r="T159" s="158">
        <f t="shared" si="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59" t="s">
        <v>586</v>
      </c>
      <c r="AT159" s="159" t="s">
        <v>159</v>
      </c>
      <c r="AU159" s="159" t="s">
        <v>102</v>
      </c>
      <c r="AY159" s="14" t="s">
        <v>157</v>
      </c>
      <c r="BE159" s="160">
        <f t="shared" si="4"/>
        <v>0</v>
      </c>
      <c r="BF159" s="160">
        <f t="shared" si="5"/>
        <v>0</v>
      </c>
      <c r="BG159" s="160">
        <f t="shared" si="6"/>
        <v>0</v>
      </c>
      <c r="BH159" s="160">
        <f t="shared" si="7"/>
        <v>0</v>
      </c>
      <c r="BI159" s="160">
        <f t="shared" si="8"/>
        <v>0</v>
      </c>
      <c r="BJ159" s="14" t="s">
        <v>102</v>
      </c>
      <c r="BK159" s="160">
        <f t="shared" si="9"/>
        <v>0</v>
      </c>
      <c r="BL159" s="14" t="s">
        <v>586</v>
      </c>
      <c r="BM159" s="159" t="s">
        <v>1798</v>
      </c>
    </row>
    <row r="160" spans="1:65" s="2" customFormat="1" ht="16.5" customHeight="1">
      <c r="A160" s="29"/>
      <c r="B160" s="146"/>
      <c r="C160" s="147" t="s">
        <v>315</v>
      </c>
      <c r="D160" s="147" t="s">
        <v>159</v>
      </c>
      <c r="E160" s="148" t="s">
        <v>1806</v>
      </c>
      <c r="F160" s="149" t="s">
        <v>1807</v>
      </c>
      <c r="G160" s="150" t="s">
        <v>1801</v>
      </c>
      <c r="H160" s="177"/>
      <c r="I160" s="152"/>
      <c r="J160" s="153">
        <f t="shared" si="0"/>
        <v>0</v>
      </c>
      <c r="K160" s="154"/>
      <c r="L160" s="30"/>
      <c r="M160" s="155" t="s">
        <v>1</v>
      </c>
      <c r="N160" s="156" t="s">
        <v>40</v>
      </c>
      <c r="O160" s="55"/>
      <c r="P160" s="157">
        <f t="shared" si="1"/>
        <v>0</v>
      </c>
      <c r="Q160" s="157">
        <v>0</v>
      </c>
      <c r="R160" s="157">
        <f t="shared" si="2"/>
        <v>0</v>
      </c>
      <c r="S160" s="157">
        <v>0</v>
      </c>
      <c r="T160" s="158">
        <f t="shared" si="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59" t="s">
        <v>418</v>
      </c>
      <c r="AT160" s="159" t="s">
        <v>159</v>
      </c>
      <c r="AU160" s="159" t="s">
        <v>102</v>
      </c>
      <c r="AY160" s="14" t="s">
        <v>157</v>
      </c>
      <c r="BE160" s="160">
        <f t="shared" si="4"/>
        <v>0</v>
      </c>
      <c r="BF160" s="160">
        <f t="shared" si="5"/>
        <v>0</v>
      </c>
      <c r="BG160" s="160">
        <f t="shared" si="6"/>
        <v>0</v>
      </c>
      <c r="BH160" s="160">
        <f t="shared" si="7"/>
        <v>0</v>
      </c>
      <c r="BI160" s="160">
        <f t="shared" si="8"/>
        <v>0</v>
      </c>
      <c r="BJ160" s="14" t="s">
        <v>102</v>
      </c>
      <c r="BK160" s="160">
        <f t="shared" si="9"/>
        <v>0</v>
      </c>
      <c r="BL160" s="14" t="s">
        <v>418</v>
      </c>
      <c r="BM160" s="159" t="s">
        <v>1808</v>
      </c>
    </row>
    <row r="161" spans="1:65" s="12" customFormat="1" ht="22.9" customHeight="1">
      <c r="B161" s="133"/>
      <c r="D161" s="134" t="s">
        <v>73</v>
      </c>
      <c r="E161" s="144" t="s">
        <v>1313</v>
      </c>
      <c r="F161" s="144" t="s">
        <v>1809</v>
      </c>
      <c r="I161" s="136"/>
      <c r="J161" s="145">
        <f>BK161</f>
        <v>0</v>
      </c>
      <c r="L161" s="133"/>
      <c r="M161" s="138"/>
      <c r="N161" s="139"/>
      <c r="O161" s="139"/>
      <c r="P161" s="140">
        <f>SUM(P162:P163)</f>
        <v>0</v>
      </c>
      <c r="Q161" s="139"/>
      <c r="R161" s="140">
        <f>SUM(R162:R163)</f>
        <v>1.7559999999999999E-2</v>
      </c>
      <c r="S161" s="139"/>
      <c r="T161" s="141">
        <f>SUM(T162:T163)</f>
        <v>0</v>
      </c>
      <c r="AR161" s="134" t="s">
        <v>168</v>
      </c>
      <c r="AT161" s="142" t="s">
        <v>73</v>
      </c>
      <c r="AU161" s="142" t="s">
        <v>82</v>
      </c>
      <c r="AY161" s="134" t="s">
        <v>157</v>
      </c>
      <c r="BK161" s="143">
        <f>SUM(BK162:BK163)</f>
        <v>0</v>
      </c>
    </row>
    <row r="162" spans="1:65" s="2" customFormat="1" ht="24">
      <c r="A162" s="29"/>
      <c r="B162" s="146"/>
      <c r="C162" s="147" t="s">
        <v>319</v>
      </c>
      <c r="D162" s="147" t="s">
        <v>159</v>
      </c>
      <c r="E162" s="148" t="s">
        <v>1315</v>
      </c>
      <c r="F162" s="149" t="s">
        <v>1316</v>
      </c>
      <c r="G162" s="150" t="s">
        <v>171</v>
      </c>
      <c r="H162" s="151">
        <v>76</v>
      </c>
      <c r="I162" s="152"/>
      <c r="J162" s="153">
        <f>ROUND(I162*H162,2)</f>
        <v>0</v>
      </c>
      <c r="K162" s="154"/>
      <c r="L162" s="30"/>
      <c r="M162" s="155" t="s">
        <v>1</v>
      </c>
      <c r="N162" s="156" t="s">
        <v>40</v>
      </c>
      <c r="O162" s="55"/>
      <c r="P162" s="157">
        <f>O162*H162</f>
        <v>0</v>
      </c>
      <c r="Q162" s="157">
        <v>0</v>
      </c>
      <c r="R162" s="157">
        <f>Q162*H162</f>
        <v>0</v>
      </c>
      <c r="S162" s="157">
        <v>0</v>
      </c>
      <c r="T162" s="158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59" t="s">
        <v>418</v>
      </c>
      <c r="AT162" s="159" t="s">
        <v>159</v>
      </c>
      <c r="AU162" s="159" t="s">
        <v>102</v>
      </c>
      <c r="AY162" s="14" t="s">
        <v>157</v>
      </c>
      <c r="BE162" s="160">
        <f>IF(N162="základná",J162,0)</f>
        <v>0</v>
      </c>
      <c r="BF162" s="160">
        <f>IF(N162="znížená",J162,0)</f>
        <v>0</v>
      </c>
      <c r="BG162" s="160">
        <f>IF(N162="zákl. prenesená",J162,0)</f>
        <v>0</v>
      </c>
      <c r="BH162" s="160">
        <f>IF(N162="zníž. prenesená",J162,0)</f>
        <v>0</v>
      </c>
      <c r="BI162" s="160">
        <f>IF(N162="nulová",J162,0)</f>
        <v>0</v>
      </c>
      <c r="BJ162" s="14" t="s">
        <v>102</v>
      </c>
      <c r="BK162" s="160">
        <f>ROUND(I162*H162,2)</f>
        <v>0</v>
      </c>
      <c r="BL162" s="14" t="s">
        <v>418</v>
      </c>
      <c r="BM162" s="159" t="s">
        <v>1882</v>
      </c>
    </row>
    <row r="163" spans="1:65" s="2" customFormat="1" ht="16.5" customHeight="1">
      <c r="A163" s="29"/>
      <c r="B163" s="146"/>
      <c r="C163" s="161" t="s">
        <v>323</v>
      </c>
      <c r="D163" s="161" t="s">
        <v>224</v>
      </c>
      <c r="E163" s="162" t="s">
        <v>1883</v>
      </c>
      <c r="F163" s="163" t="s">
        <v>1884</v>
      </c>
      <c r="G163" s="164" t="s">
        <v>171</v>
      </c>
      <c r="H163" s="165">
        <v>83.6</v>
      </c>
      <c r="I163" s="166"/>
      <c r="J163" s="167">
        <f>ROUND(I163*H163,2)</f>
        <v>0</v>
      </c>
      <c r="K163" s="168"/>
      <c r="L163" s="169"/>
      <c r="M163" s="178" t="s">
        <v>1</v>
      </c>
      <c r="N163" s="179" t="s">
        <v>40</v>
      </c>
      <c r="O163" s="174"/>
      <c r="P163" s="175">
        <f>O163*H163</f>
        <v>0</v>
      </c>
      <c r="Q163" s="175">
        <v>2.1000000000000001E-4</v>
      </c>
      <c r="R163" s="175">
        <f>Q163*H163</f>
        <v>1.7559999999999999E-2</v>
      </c>
      <c r="S163" s="175">
        <v>0</v>
      </c>
      <c r="T163" s="176">
        <f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59" t="s">
        <v>1093</v>
      </c>
      <c r="AT163" s="159" t="s">
        <v>224</v>
      </c>
      <c r="AU163" s="159" t="s">
        <v>102</v>
      </c>
      <c r="AY163" s="14" t="s">
        <v>157</v>
      </c>
      <c r="BE163" s="160">
        <f>IF(N163="základná",J163,0)</f>
        <v>0</v>
      </c>
      <c r="BF163" s="160">
        <f>IF(N163="znížená",J163,0)</f>
        <v>0</v>
      </c>
      <c r="BG163" s="160">
        <f>IF(N163="zákl. prenesená",J163,0)</f>
        <v>0</v>
      </c>
      <c r="BH163" s="160">
        <f>IF(N163="zníž. prenesená",J163,0)</f>
        <v>0</v>
      </c>
      <c r="BI163" s="160">
        <f>IF(N163="nulová",J163,0)</f>
        <v>0</v>
      </c>
      <c r="BJ163" s="14" t="s">
        <v>102</v>
      </c>
      <c r="BK163" s="160">
        <f>ROUND(I163*H163,2)</f>
        <v>0</v>
      </c>
      <c r="BL163" s="14" t="s">
        <v>1093</v>
      </c>
      <c r="BM163" s="159" t="s">
        <v>1885</v>
      </c>
    </row>
    <row r="164" spans="1:65" s="2" customFormat="1" ht="6.95" customHeight="1">
      <c r="A164" s="29"/>
      <c r="B164" s="44"/>
      <c r="C164" s="45"/>
      <c r="D164" s="45"/>
      <c r="E164" s="45"/>
      <c r="F164" s="45"/>
      <c r="G164" s="45"/>
      <c r="H164" s="45"/>
      <c r="I164" s="45"/>
      <c r="J164" s="45"/>
      <c r="K164" s="45"/>
      <c r="L164" s="30"/>
      <c r="M164" s="29"/>
      <c r="O164" s="29"/>
      <c r="P164" s="29"/>
      <c r="Q164" s="29"/>
      <c r="R164" s="29"/>
      <c r="S164" s="29"/>
      <c r="T164" s="29"/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</row>
  </sheetData>
  <autoFilter ref="C118:K163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88" fitToHeight="100" orientation="portrait" r:id="rId1"/>
  <headerFooter>
    <oddFooter>&amp;CStrana &amp;P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5"/>
  <sheetViews>
    <sheetView showGridLines="0" topLeftCell="A110" workbookViewId="0">
      <selection activeCell="I126" sqref="I126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07" t="s">
        <v>5</v>
      </c>
      <c r="M2" s="192"/>
      <c r="N2" s="192"/>
      <c r="O2" s="192"/>
      <c r="P2" s="192"/>
      <c r="Q2" s="192"/>
      <c r="R2" s="192"/>
      <c r="S2" s="192"/>
      <c r="T2" s="192"/>
      <c r="U2" s="192"/>
      <c r="V2" s="192"/>
      <c r="AT2" s="14" t="s">
        <v>115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74</v>
      </c>
    </row>
    <row r="4" spans="1:46" s="1" customFormat="1" ht="24.95" customHeight="1">
      <c r="B4" s="17"/>
      <c r="D4" s="18" t="s">
        <v>122</v>
      </c>
      <c r="L4" s="17"/>
      <c r="M4" s="95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15</v>
      </c>
      <c r="L6" s="17"/>
    </row>
    <row r="7" spans="1:46" s="1" customFormat="1" ht="16.5" customHeight="1">
      <c r="B7" s="17"/>
      <c r="E7" s="223" t="str">
        <f>'Rekapitulácia stavby'!K6</f>
        <v>PD Žakovce, MK a IS pre IBV 22RD</v>
      </c>
      <c r="F7" s="224"/>
      <c r="G7" s="224"/>
      <c r="H7" s="224"/>
      <c r="L7" s="17"/>
    </row>
    <row r="8" spans="1:46" s="2" customFormat="1" ht="12" customHeight="1">
      <c r="A8" s="29"/>
      <c r="B8" s="30"/>
      <c r="C8" s="29"/>
      <c r="D8" s="24" t="s">
        <v>123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85" t="s">
        <v>2025</v>
      </c>
      <c r="F9" s="225"/>
      <c r="G9" s="225"/>
      <c r="H9" s="225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17</v>
      </c>
      <c r="E11" s="29"/>
      <c r="F11" s="22" t="s">
        <v>1</v>
      </c>
      <c r="G11" s="29"/>
      <c r="H11" s="29"/>
      <c r="I11" s="24" t="s">
        <v>18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19</v>
      </c>
      <c r="E12" s="29"/>
      <c r="F12" s="22" t="s">
        <v>20</v>
      </c>
      <c r="G12" s="29"/>
      <c r="H12" s="29"/>
      <c r="I12" s="24" t="s">
        <v>21</v>
      </c>
      <c r="J12" s="52" t="str">
        <f>'Rekapitulácia stavby'!AN8</f>
        <v>Vyplň údaj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22</v>
      </c>
      <c r="E14" s="29"/>
      <c r="F14" s="29"/>
      <c r="G14" s="29"/>
      <c r="H14" s="29"/>
      <c r="I14" s="24" t="s">
        <v>23</v>
      </c>
      <c r="J14" s="22" t="s">
        <v>2186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tr">
        <f>'01 - SO 01 Miestne komuni...'!E15</f>
        <v>Obec Žakovce, Žakovce 55, 059 73 Žakovce</v>
      </c>
      <c r="F15" s="29"/>
      <c r="G15" s="29"/>
      <c r="H15" s="29"/>
      <c r="I15" s="24" t="s">
        <v>25</v>
      </c>
      <c r="J15" s="22" t="s">
        <v>2187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24" t="s">
        <v>23</v>
      </c>
      <c r="J17" s="25" t="str">
        <f>'Rekapitulácia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26" t="str">
        <f>'Rekapitulácia stavby'!E14</f>
        <v>Vyplň údaj</v>
      </c>
      <c r="F18" s="191"/>
      <c r="G18" s="191"/>
      <c r="H18" s="191"/>
      <c r="I18" s="24" t="s">
        <v>25</v>
      </c>
      <c r="J18" s="25" t="str">
        <f>'Rekapitulácia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24" t="s">
        <v>23</v>
      </c>
      <c r="J20" s="22" t="s">
        <v>1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29</v>
      </c>
      <c r="F21" s="29"/>
      <c r="G21" s="29"/>
      <c r="H21" s="29"/>
      <c r="I21" s="24" t="s">
        <v>25</v>
      </c>
      <c r="J21" s="22" t="s">
        <v>1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23</v>
      </c>
      <c r="J23" s="22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32</v>
      </c>
      <c r="F24" s="29"/>
      <c r="G24" s="29"/>
      <c r="H24" s="29"/>
      <c r="I24" s="24" t="s">
        <v>25</v>
      </c>
      <c r="J24" s="22" t="s">
        <v>1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33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6"/>
      <c r="B27" s="97"/>
      <c r="C27" s="96"/>
      <c r="D27" s="96"/>
      <c r="E27" s="196" t="s">
        <v>1</v>
      </c>
      <c r="F27" s="196"/>
      <c r="G27" s="196"/>
      <c r="H27" s="196"/>
      <c r="I27" s="96"/>
      <c r="J27" s="96"/>
      <c r="K27" s="96"/>
      <c r="L27" s="98"/>
      <c r="S27" s="96"/>
      <c r="T27" s="96"/>
      <c r="U27" s="96"/>
      <c r="V27" s="96"/>
      <c r="W27" s="96"/>
      <c r="X27" s="96"/>
      <c r="Y27" s="96"/>
      <c r="Z27" s="96"/>
      <c r="AA27" s="96"/>
      <c r="AB27" s="96"/>
      <c r="AC27" s="96"/>
      <c r="AD27" s="96"/>
      <c r="AE27" s="96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9" t="s">
        <v>34</v>
      </c>
      <c r="E30" s="29"/>
      <c r="F30" s="29"/>
      <c r="G30" s="29"/>
      <c r="H30" s="29"/>
      <c r="I30" s="29"/>
      <c r="J30" s="68">
        <f>ROUND(J123,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36</v>
      </c>
      <c r="G32" s="29"/>
      <c r="H32" s="29"/>
      <c r="I32" s="33" t="s">
        <v>35</v>
      </c>
      <c r="J32" s="33" t="s">
        <v>37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100" t="s">
        <v>38</v>
      </c>
      <c r="E33" s="24" t="s">
        <v>39</v>
      </c>
      <c r="F33" s="101">
        <f>ROUND((SUM(BE123:BE194)),  2)</f>
        <v>0</v>
      </c>
      <c r="G33" s="29"/>
      <c r="H33" s="29"/>
      <c r="I33" s="102">
        <v>0.2</v>
      </c>
      <c r="J33" s="101">
        <f>ROUND(((SUM(BE123:BE194))*I33),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40</v>
      </c>
      <c r="F34" s="101">
        <f>ROUND((SUM(BF123:BF194)),  2)</f>
        <v>0</v>
      </c>
      <c r="G34" s="29"/>
      <c r="H34" s="29"/>
      <c r="I34" s="102">
        <v>0.2</v>
      </c>
      <c r="J34" s="101">
        <f>ROUND(((SUM(BF123:BF194))*I34),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41</v>
      </c>
      <c r="F35" s="101">
        <f>ROUND((SUM(BG123:BG194)),  2)</f>
        <v>0</v>
      </c>
      <c r="G35" s="29"/>
      <c r="H35" s="29"/>
      <c r="I35" s="102">
        <v>0.2</v>
      </c>
      <c r="J35" s="101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42</v>
      </c>
      <c r="F36" s="101">
        <f>ROUND((SUM(BH123:BH194)),  2)</f>
        <v>0</v>
      </c>
      <c r="G36" s="29"/>
      <c r="H36" s="29"/>
      <c r="I36" s="102">
        <v>0.2</v>
      </c>
      <c r="J36" s="101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43</v>
      </c>
      <c r="F37" s="101">
        <f>ROUND((SUM(BI123:BI194)),  2)</f>
        <v>0</v>
      </c>
      <c r="G37" s="29"/>
      <c r="H37" s="29"/>
      <c r="I37" s="102">
        <v>0</v>
      </c>
      <c r="J37" s="101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3"/>
      <c r="D39" s="104" t="s">
        <v>44</v>
      </c>
      <c r="E39" s="57"/>
      <c r="F39" s="57"/>
      <c r="G39" s="105" t="s">
        <v>45</v>
      </c>
      <c r="H39" s="106" t="s">
        <v>46</v>
      </c>
      <c r="I39" s="57"/>
      <c r="J39" s="107">
        <f>SUM(J30:J37)</f>
        <v>0</v>
      </c>
      <c r="K39" s="108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3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29"/>
      <c r="B61" s="30"/>
      <c r="C61" s="29"/>
      <c r="D61" s="42" t="s">
        <v>49</v>
      </c>
      <c r="E61" s="32"/>
      <c r="F61" s="109" t="s">
        <v>50</v>
      </c>
      <c r="G61" s="42" t="s">
        <v>49</v>
      </c>
      <c r="H61" s="32"/>
      <c r="I61" s="32"/>
      <c r="J61" s="110" t="s">
        <v>50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29"/>
      <c r="B65" s="30"/>
      <c r="C65" s="29"/>
      <c r="D65" s="40" t="s">
        <v>51</v>
      </c>
      <c r="E65" s="43"/>
      <c r="F65" s="43"/>
      <c r="G65" s="40" t="s">
        <v>52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29"/>
      <c r="B76" s="30"/>
      <c r="C76" s="29"/>
      <c r="D76" s="42" t="s">
        <v>49</v>
      </c>
      <c r="E76" s="32"/>
      <c r="F76" s="109" t="s">
        <v>50</v>
      </c>
      <c r="G76" s="42" t="s">
        <v>49</v>
      </c>
      <c r="H76" s="32"/>
      <c r="I76" s="32"/>
      <c r="J76" s="110" t="s">
        <v>50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125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15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23" t="str">
        <f>E7</f>
        <v>PD Žakovce, MK a IS pre IBV 22RD</v>
      </c>
      <c r="F85" s="224"/>
      <c r="G85" s="224"/>
      <c r="H85" s="224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123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85" t="str">
        <f>E9</f>
        <v>09 - SO 09 Verejné osvetlenie</v>
      </c>
      <c r="F87" s="225"/>
      <c r="G87" s="225"/>
      <c r="H87" s="225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19</v>
      </c>
      <c r="D89" s="29"/>
      <c r="E89" s="29"/>
      <c r="F89" s="22" t="str">
        <f>F12</f>
        <v>Žakovce</v>
      </c>
      <c r="G89" s="29"/>
      <c r="H89" s="29"/>
      <c r="I89" s="24" t="s">
        <v>21</v>
      </c>
      <c r="J89" s="52" t="str">
        <f>IF(J12="","",J12)</f>
        <v>Vyplň údaj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25.7" customHeight="1">
      <c r="A91" s="29"/>
      <c r="B91" s="30"/>
      <c r="C91" s="24" t="s">
        <v>22</v>
      </c>
      <c r="D91" s="29"/>
      <c r="E91" s="29"/>
      <c r="F91" s="22" t="str">
        <f>E15</f>
        <v>Obec Žakovce, Žakovce 55, 059 73 Žakovce</v>
      </c>
      <c r="G91" s="29"/>
      <c r="H91" s="29"/>
      <c r="I91" s="24" t="s">
        <v>28</v>
      </c>
      <c r="J91" s="27" t="str">
        <f>E21</f>
        <v>ISPO spol. s r.o. inž. stavby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>Macura M.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1" t="s">
        <v>126</v>
      </c>
      <c r="D94" s="103"/>
      <c r="E94" s="103"/>
      <c r="F94" s="103"/>
      <c r="G94" s="103"/>
      <c r="H94" s="103"/>
      <c r="I94" s="103"/>
      <c r="J94" s="112" t="s">
        <v>127</v>
      </c>
      <c r="K94" s="103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13" t="s">
        <v>128</v>
      </c>
      <c r="D96" s="29"/>
      <c r="E96" s="29"/>
      <c r="F96" s="29"/>
      <c r="G96" s="29"/>
      <c r="H96" s="29"/>
      <c r="I96" s="29"/>
      <c r="J96" s="68">
        <f>J123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129</v>
      </c>
    </row>
    <row r="97" spans="1:31" s="9" customFormat="1" ht="24.95" customHeight="1">
      <c r="B97" s="114"/>
      <c r="D97" s="115" t="s">
        <v>130</v>
      </c>
      <c r="E97" s="116"/>
      <c r="F97" s="116"/>
      <c r="G97" s="116"/>
      <c r="H97" s="116"/>
      <c r="I97" s="116"/>
      <c r="J97" s="117">
        <f>J124</f>
        <v>0</v>
      </c>
      <c r="L97" s="114"/>
    </row>
    <row r="98" spans="1:31" s="10" customFormat="1" ht="19.899999999999999" customHeight="1">
      <c r="B98" s="118"/>
      <c r="D98" s="119" t="s">
        <v>131</v>
      </c>
      <c r="E98" s="120"/>
      <c r="F98" s="120"/>
      <c r="G98" s="120"/>
      <c r="H98" s="120"/>
      <c r="I98" s="120"/>
      <c r="J98" s="121">
        <f>J125</f>
        <v>0</v>
      </c>
      <c r="L98" s="118"/>
    </row>
    <row r="99" spans="1:31" s="10" customFormat="1" ht="19.899999999999999" customHeight="1">
      <c r="B99" s="118"/>
      <c r="D99" s="119" t="s">
        <v>132</v>
      </c>
      <c r="E99" s="120"/>
      <c r="F99" s="120"/>
      <c r="G99" s="120"/>
      <c r="H99" s="120"/>
      <c r="I99" s="120"/>
      <c r="J99" s="121">
        <f>J127</f>
        <v>0</v>
      </c>
      <c r="L99" s="118"/>
    </row>
    <row r="100" spans="1:31" s="10" customFormat="1" ht="19.899999999999999" customHeight="1">
      <c r="B100" s="118"/>
      <c r="D100" s="119" t="s">
        <v>137</v>
      </c>
      <c r="E100" s="120"/>
      <c r="F100" s="120"/>
      <c r="G100" s="120"/>
      <c r="H100" s="120"/>
      <c r="I100" s="120"/>
      <c r="J100" s="121">
        <f>J130</f>
        <v>0</v>
      </c>
      <c r="L100" s="118"/>
    </row>
    <row r="101" spans="1:31" s="9" customFormat="1" ht="24.95" customHeight="1">
      <c r="B101" s="114"/>
      <c r="D101" s="115" t="s">
        <v>1050</v>
      </c>
      <c r="E101" s="116"/>
      <c r="F101" s="116"/>
      <c r="G101" s="116"/>
      <c r="H101" s="116"/>
      <c r="I101" s="116"/>
      <c r="J101" s="117">
        <f>J132</f>
        <v>0</v>
      </c>
      <c r="L101" s="114"/>
    </row>
    <row r="102" spans="1:31" s="10" customFormat="1" ht="19.899999999999999" customHeight="1">
      <c r="B102" s="118"/>
      <c r="D102" s="119" t="s">
        <v>1557</v>
      </c>
      <c r="E102" s="120"/>
      <c r="F102" s="120"/>
      <c r="G102" s="120"/>
      <c r="H102" s="120"/>
      <c r="I102" s="120"/>
      <c r="J102" s="121">
        <f>J133</f>
        <v>0</v>
      </c>
      <c r="L102" s="118"/>
    </row>
    <row r="103" spans="1:31" s="10" customFormat="1" ht="19.899999999999999" customHeight="1">
      <c r="B103" s="118"/>
      <c r="D103" s="119" t="s">
        <v>1558</v>
      </c>
      <c r="E103" s="120"/>
      <c r="F103" s="120"/>
      <c r="G103" s="120"/>
      <c r="H103" s="120"/>
      <c r="I103" s="120"/>
      <c r="J103" s="121">
        <f>J178</f>
        <v>0</v>
      </c>
      <c r="L103" s="118"/>
    </row>
    <row r="104" spans="1:31" s="2" customFormat="1" ht="21.75" customHeight="1">
      <c r="A104" s="29"/>
      <c r="B104" s="30"/>
      <c r="C104" s="29"/>
      <c r="D104" s="29"/>
      <c r="E104" s="29"/>
      <c r="F104" s="29"/>
      <c r="G104" s="29"/>
      <c r="H104" s="29"/>
      <c r="I104" s="29"/>
      <c r="J104" s="29"/>
      <c r="K104" s="29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pans="1:31" s="2" customFormat="1" ht="6.95" customHeight="1">
      <c r="A105" s="29"/>
      <c r="B105" s="44"/>
      <c r="C105" s="45"/>
      <c r="D105" s="45"/>
      <c r="E105" s="45"/>
      <c r="F105" s="45"/>
      <c r="G105" s="45"/>
      <c r="H105" s="45"/>
      <c r="I105" s="45"/>
      <c r="J105" s="45"/>
      <c r="K105" s="45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9" spans="1:31" s="2" customFormat="1" ht="6.95" customHeight="1">
      <c r="A109" s="29"/>
      <c r="B109" s="46"/>
      <c r="C109" s="47"/>
      <c r="D109" s="47"/>
      <c r="E109" s="47"/>
      <c r="F109" s="47"/>
      <c r="G109" s="47"/>
      <c r="H109" s="47"/>
      <c r="I109" s="47"/>
      <c r="J109" s="47"/>
      <c r="K109" s="47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24.95" customHeight="1">
      <c r="A110" s="29"/>
      <c r="B110" s="30"/>
      <c r="C110" s="18" t="s">
        <v>143</v>
      </c>
      <c r="D110" s="29"/>
      <c r="E110" s="29"/>
      <c r="F110" s="29"/>
      <c r="G110" s="29"/>
      <c r="H110" s="29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6.95" customHeight="1">
      <c r="A111" s="29"/>
      <c r="B111" s="30"/>
      <c r="C111" s="29"/>
      <c r="D111" s="29"/>
      <c r="E111" s="29"/>
      <c r="F111" s="29"/>
      <c r="G111" s="29"/>
      <c r="H111" s="29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2" customHeight="1">
      <c r="A112" s="29"/>
      <c r="B112" s="30"/>
      <c r="C112" s="24" t="s">
        <v>15</v>
      </c>
      <c r="D112" s="29"/>
      <c r="E112" s="29"/>
      <c r="F112" s="29"/>
      <c r="G112" s="29"/>
      <c r="H112" s="29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6.5" customHeight="1">
      <c r="A113" s="29"/>
      <c r="B113" s="30"/>
      <c r="C113" s="29"/>
      <c r="D113" s="29"/>
      <c r="E113" s="223" t="str">
        <f>E7</f>
        <v>PD Žakovce, MK a IS pre IBV 22RD</v>
      </c>
      <c r="F113" s="224"/>
      <c r="G113" s="224"/>
      <c r="H113" s="224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2" customHeight="1">
      <c r="A114" s="29"/>
      <c r="B114" s="30"/>
      <c r="C114" s="24" t="s">
        <v>123</v>
      </c>
      <c r="D114" s="29"/>
      <c r="E114" s="29"/>
      <c r="F114" s="29"/>
      <c r="G114" s="29"/>
      <c r="H114" s="29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6.5" customHeight="1">
      <c r="A115" s="29"/>
      <c r="B115" s="30"/>
      <c r="C115" s="29"/>
      <c r="D115" s="29"/>
      <c r="E115" s="185" t="str">
        <f>E9</f>
        <v>09 - SO 09 Verejné osvetlenie</v>
      </c>
      <c r="F115" s="225"/>
      <c r="G115" s="225"/>
      <c r="H115" s="225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6.95" customHeight="1">
      <c r="A116" s="29"/>
      <c r="B116" s="30"/>
      <c r="C116" s="29"/>
      <c r="D116" s="29"/>
      <c r="E116" s="29"/>
      <c r="F116" s="29"/>
      <c r="G116" s="29"/>
      <c r="H116" s="29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2" customHeight="1">
      <c r="A117" s="29"/>
      <c r="B117" s="30"/>
      <c r="C117" s="24" t="s">
        <v>19</v>
      </c>
      <c r="D117" s="29"/>
      <c r="E117" s="29"/>
      <c r="F117" s="22" t="str">
        <f>F12</f>
        <v>Žakovce</v>
      </c>
      <c r="G117" s="29"/>
      <c r="H117" s="29"/>
      <c r="I117" s="24" t="s">
        <v>21</v>
      </c>
      <c r="J117" s="52" t="str">
        <f>IF(J12="","",J12)</f>
        <v>Vyplň údaj</v>
      </c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6.95" customHeight="1">
      <c r="A118" s="29"/>
      <c r="B118" s="30"/>
      <c r="C118" s="29"/>
      <c r="D118" s="29"/>
      <c r="E118" s="29"/>
      <c r="F118" s="29"/>
      <c r="G118" s="29"/>
      <c r="H118" s="29"/>
      <c r="I118" s="29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25.7" customHeight="1">
      <c r="A119" s="29"/>
      <c r="B119" s="30"/>
      <c r="C119" s="24" t="s">
        <v>22</v>
      </c>
      <c r="D119" s="29"/>
      <c r="E119" s="29"/>
      <c r="F119" s="22" t="str">
        <f>E15</f>
        <v>Obec Žakovce, Žakovce 55, 059 73 Žakovce</v>
      </c>
      <c r="G119" s="29"/>
      <c r="H119" s="29"/>
      <c r="I119" s="24" t="s">
        <v>28</v>
      </c>
      <c r="J119" s="27" t="str">
        <f>E21</f>
        <v>ISPO spol. s r.o. inž. stavby</v>
      </c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5.2" customHeight="1">
      <c r="A120" s="29"/>
      <c r="B120" s="30"/>
      <c r="C120" s="24" t="s">
        <v>26</v>
      </c>
      <c r="D120" s="29"/>
      <c r="E120" s="29"/>
      <c r="F120" s="22" t="str">
        <f>IF(E18="","",E18)</f>
        <v>Vyplň údaj</v>
      </c>
      <c r="G120" s="29"/>
      <c r="H120" s="29"/>
      <c r="I120" s="24" t="s">
        <v>31</v>
      </c>
      <c r="J120" s="27" t="str">
        <f>E24</f>
        <v>Macura M.</v>
      </c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2" customFormat="1" ht="10.35" customHeight="1">
      <c r="A121" s="29"/>
      <c r="B121" s="30"/>
      <c r="C121" s="29"/>
      <c r="D121" s="29"/>
      <c r="E121" s="29"/>
      <c r="F121" s="29"/>
      <c r="G121" s="29"/>
      <c r="H121" s="29"/>
      <c r="I121" s="29"/>
      <c r="J121" s="29"/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5" s="11" customFormat="1" ht="29.25" customHeight="1">
      <c r="A122" s="122"/>
      <c r="B122" s="123"/>
      <c r="C122" s="124" t="s">
        <v>144</v>
      </c>
      <c r="D122" s="125" t="s">
        <v>59</v>
      </c>
      <c r="E122" s="125" t="s">
        <v>55</v>
      </c>
      <c r="F122" s="125" t="s">
        <v>56</v>
      </c>
      <c r="G122" s="125" t="s">
        <v>145</v>
      </c>
      <c r="H122" s="125" t="s">
        <v>146</v>
      </c>
      <c r="I122" s="125" t="s">
        <v>147</v>
      </c>
      <c r="J122" s="126" t="s">
        <v>127</v>
      </c>
      <c r="K122" s="127" t="s">
        <v>148</v>
      </c>
      <c r="L122" s="128"/>
      <c r="M122" s="59" t="s">
        <v>1</v>
      </c>
      <c r="N122" s="60" t="s">
        <v>38</v>
      </c>
      <c r="O122" s="60" t="s">
        <v>149</v>
      </c>
      <c r="P122" s="60" t="s">
        <v>150</v>
      </c>
      <c r="Q122" s="60" t="s">
        <v>151</v>
      </c>
      <c r="R122" s="60" t="s">
        <v>152</v>
      </c>
      <c r="S122" s="60" t="s">
        <v>153</v>
      </c>
      <c r="T122" s="61" t="s">
        <v>154</v>
      </c>
      <c r="U122" s="122"/>
      <c r="V122" s="122"/>
      <c r="W122" s="122"/>
      <c r="X122" s="122"/>
      <c r="Y122" s="122"/>
      <c r="Z122" s="122"/>
      <c r="AA122" s="122"/>
      <c r="AB122" s="122"/>
      <c r="AC122" s="122"/>
      <c r="AD122" s="122"/>
      <c r="AE122" s="122"/>
    </row>
    <row r="123" spans="1:65" s="2" customFormat="1" ht="22.9" customHeight="1">
      <c r="A123" s="29"/>
      <c r="B123" s="30"/>
      <c r="C123" s="66" t="s">
        <v>128</v>
      </c>
      <c r="D123" s="29"/>
      <c r="E123" s="29"/>
      <c r="F123" s="29"/>
      <c r="G123" s="29"/>
      <c r="H123" s="29"/>
      <c r="I123" s="29"/>
      <c r="J123" s="129">
        <f>BK123</f>
        <v>0</v>
      </c>
      <c r="K123" s="29"/>
      <c r="L123" s="30"/>
      <c r="M123" s="62"/>
      <c r="N123" s="53"/>
      <c r="O123" s="63"/>
      <c r="P123" s="130">
        <f>P124+P132</f>
        <v>0</v>
      </c>
      <c r="Q123" s="63"/>
      <c r="R123" s="130">
        <f>R124+R132</f>
        <v>11.024710000000001</v>
      </c>
      <c r="S123" s="63"/>
      <c r="T123" s="131">
        <f>T124+T132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T123" s="14" t="s">
        <v>73</v>
      </c>
      <c r="AU123" s="14" t="s">
        <v>129</v>
      </c>
      <c r="BK123" s="132">
        <f>BK124+BK132</f>
        <v>0</v>
      </c>
    </row>
    <row r="124" spans="1:65" s="12" customFormat="1" ht="25.9" customHeight="1">
      <c r="B124" s="133"/>
      <c r="D124" s="134" t="s">
        <v>73</v>
      </c>
      <c r="E124" s="135" t="s">
        <v>155</v>
      </c>
      <c r="F124" s="135" t="s">
        <v>156</v>
      </c>
      <c r="I124" s="136"/>
      <c r="J124" s="137">
        <f>BK124</f>
        <v>0</v>
      </c>
      <c r="L124" s="133"/>
      <c r="M124" s="138"/>
      <c r="N124" s="139"/>
      <c r="O124" s="139"/>
      <c r="P124" s="140">
        <f>P125+P127+P130</f>
        <v>0</v>
      </c>
      <c r="Q124" s="139"/>
      <c r="R124" s="140">
        <f>R125+R127+R130</f>
        <v>5.8333599999999999</v>
      </c>
      <c r="S124" s="139"/>
      <c r="T124" s="141">
        <f>T125+T127+T130</f>
        <v>0</v>
      </c>
      <c r="AR124" s="134" t="s">
        <v>82</v>
      </c>
      <c r="AT124" s="142" t="s">
        <v>73</v>
      </c>
      <c r="AU124" s="142" t="s">
        <v>74</v>
      </c>
      <c r="AY124" s="134" t="s">
        <v>157</v>
      </c>
      <c r="BK124" s="143">
        <f>BK125+BK127+BK130</f>
        <v>0</v>
      </c>
    </row>
    <row r="125" spans="1:65" s="12" customFormat="1" ht="22.9" customHeight="1">
      <c r="B125" s="133"/>
      <c r="D125" s="134" t="s">
        <v>73</v>
      </c>
      <c r="E125" s="144" t="s">
        <v>82</v>
      </c>
      <c r="F125" s="144" t="s">
        <v>158</v>
      </c>
      <c r="I125" s="136"/>
      <c r="J125" s="145">
        <f>BK125</f>
        <v>0</v>
      </c>
      <c r="L125" s="133"/>
      <c r="M125" s="138"/>
      <c r="N125" s="139"/>
      <c r="O125" s="139"/>
      <c r="P125" s="140">
        <f>P126</f>
        <v>0</v>
      </c>
      <c r="Q125" s="139"/>
      <c r="R125" s="140">
        <f>R126</f>
        <v>0</v>
      </c>
      <c r="S125" s="139"/>
      <c r="T125" s="141">
        <f>T126</f>
        <v>0</v>
      </c>
      <c r="AR125" s="134" t="s">
        <v>82</v>
      </c>
      <c r="AT125" s="142" t="s">
        <v>73</v>
      </c>
      <c r="AU125" s="142" t="s">
        <v>82</v>
      </c>
      <c r="AY125" s="134" t="s">
        <v>157</v>
      </c>
      <c r="BK125" s="143">
        <f>BK126</f>
        <v>0</v>
      </c>
    </row>
    <row r="126" spans="1:65" s="2" customFormat="1" ht="24">
      <c r="A126" s="29"/>
      <c r="B126" s="146"/>
      <c r="C126" s="147" t="s">
        <v>82</v>
      </c>
      <c r="D126" s="147" t="s">
        <v>159</v>
      </c>
      <c r="E126" s="148" t="s">
        <v>237</v>
      </c>
      <c r="F126" s="149" t="s">
        <v>238</v>
      </c>
      <c r="G126" s="150" t="s">
        <v>227</v>
      </c>
      <c r="H126" s="151">
        <v>9.26</v>
      </c>
      <c r="I126" s="152"/>
      <c r="J126" s="153">
        <f>ROUND(I126*H126,2)</f>
        <v>0</v>
      </c>
      <c r="K126" s="154"/>
      <c r="L126" s="30"/>
      <c r="M126" s="155" t="s">
        <v>1</v>
      </c>
      <c r="N126" s="156" t="s">
        <v>40</v>
      </c>
      <c r="O126" s="55"/>
      <c r="P126" s="157">
        <f>O126*H126</f>
        <v>0</v>
      </c>
      <c r="Q126" s="157">
        <v>0</v>
      </c>
      <c r="R126" s="157">
        <f>Q126*H126</f>
        <v>0</v>
      </c>
      <c r="S126" s="157">
        <v>0</v>
      </c>
      <c r="T126" s="158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59" t="s">
        <v>163</v>
      </c>
      <c r="AT126" s="159" t="s">
        <v>159</v>
      </c>
      <c r="AU126" s="159" t="s">
        <v>102</v>
      </c>
      <c r="AY126" s="14" t="s">
        <v>157</v>
      </c>
      <c r="BE126" s="160">
        <f>IF(N126="základná",J126,0)</f>
        <v>0</v>
      </c>
      <c r="BF126" s="160">
        <f>IF(N126="znížená",J126,0)</f>
        <v>0</v>
      </c>
      <c r="BG126" s="160">
        <f>IF(N126="zákl. prenesená",J126,0)</f>
        <v>0</v>
      </c>
      <c r="BH126" s="160">
        <f>IF(N126="zníž. prenesená",J126,0)</f>
        <v>0</v>
      </c>
      <c r="BI126" s="160">
        <f>IF(N126="nulová",J126,0)</f>
        <v>0</v>
      </c>
      <c r="BJ126" s="14" t="s">
        <v>102</v>
      </c>
      <c r="BK126" s="160">
        <f>ROUND(I126*H126,2)</f>
        <v>0</v>
      </c>
      <c r="BL126" s="14" t="s">
        <v>163</v>
      </c>
      <c r="BM126" s="159" t="s">
        <v>2026</v>
      </c>
    </row>
    <row r="127" spans="1:65" s="12" customFormat="1" ht="22.9" customHeight="1">
      <c r="B127" s="133"/>
      <c r="D127" s="134" t="s">
        <v>73</v>
      </c>
      <c r="E127" s="144" t="s">
        <v>102</v>
      </c>
      <c r="F127" s="144" t="s">
        <v>277</v>
      </c>
      <c r="I127" s="136"/>
      <c r="J127" s="145">
        <f>BK127</f>
        <v>0</v>
      </c>
      <c r="L127" s="133"/>
      <c r="M127" s="138"/>
      <c r="N127" s="139"/>
      <c r="O127" s="139"/>
      <c r="P127" s="140">
        <f>SUM(P128:P129)</f>
        <v>0</v>
      </c>
      <c r="Q127" s="139"/>
      <c r="R127" s="140">
        <f>SUM(R128:R129)</f>
        <v>5.8333599999999999</v>
      </c>
      <c r="S127" s="139"/>
      <c r="T127" s="141">
        <f>SUM(T128:T129)</f>
        <v>0</v>
      </c>
      <c r="AR127" s="134" t="s">
        <v>82</v>
      </c>
      <c r="AT127" s="142" t="s">
        <v>73</v>
      </c>
      <c r="AU127" s="142" t="s">
        <v>82</v>
      </c>
      <c r="AY127" s="134" t="s">
        <v>157</v>
      </c>
      <c r="BK127" s="143">
        <f>SUM(BK128:BK129)</f>
        <v>0</v>
      </c>
    </row>
    <row r="128" spans="1:65" s="2" customFormat="1" ht="24">
      <c r="A128" s="29"/>
      <c r="B128" s="146"/>
      <c r="C128" s="147" t="s">
        <v>102</v>
      </c>
      <c r="D128" s="147" t="s">
        <v>159</v>
      </c>
      <c r="E128" s="148" t="s">
        <v>2027</v>
      </c>
      <c r="F128" s="149" t="s">
        <v>2028</v>
      </c>
      <c r="G128" s="150" t="s">
        <v>342</v>
      </c>
      <c r="H128" s="151">
        <v>26</v>
      </c>
      <c r="I128" s="152"/>
      <c r="J128" s="153">
        <f>ROUND(I128*H128,2)</f>
        <v>0</v>
      </c>
      <c r="K128" s="154"/>
      <c r="L128" s="30"/>
      <c r="M128" s="155" t="s">
        <v>1</v>
      </c>
      <c r="N128" s="156" t="s">
        <v>40</v>
      </c>
      <c r="O128" s="55"/>
      <c r="P128" s="157">
        <f>O128*H128</f>
        <v>0</v>
      </c>
      <c r="Q128" s="157">
        <v>4.7359999999999999E-2</v>
      </c>
      <c r="R128" s="157">
        <f>Q128*H128</f>
        <v>1.23136</v>
      </c>
      <c r="S128" s="157">
        <v>0</v>
      </c>
      <c r="T128" s="158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59" t="s">
        <v>163</v>
      </c>
      <c r="AT128" s="159" t="s">
        <v>159</v>
      </c>
      <c r="AU128" s="159" t="s">
        <v>102</v>
      </c>
      <c r="AY128" s="14" t="s">
        <v>157</v>
      </c>
      <c r="BE128" s="160">
        <f>IF(N128="základná",J128,0)</f>
        <v>0</v>
      </c>
      <c r="BF128" s="160">
        <f>IF(N128="znížená",J128,0)</f>
        <v>0</v>
      </c>
      <c r="BG128" s="160">
        <f>IF(N128="zákl. prenesená",J128,0)</f>
        <v>0</v>
      </c>
      <c r="BH128" s="160">
        <f>IF(N128="zníž. prenesená",J128,0)</f>
        <v>0</v>
      </c>
      <c r="BI128" s="160">
        <f>IF(N128="nulová",J128,0)</f>
        <v>0</v>
      </c>
      <c r="BJ128" s="14" t="s">
        <v>102</v>
      </c>
      <c r="BK128" s="160">
        <f>ROUND(I128*H128,2)</f>
        <v>0</v>
      </c>
      <c r="BL128" s="14" t="s">
        <v>163</v>
      </c>
      <c r="BM128" s="159" t="s">
        <v>2029</v>
      </c>
    </row>
    <row r="129" spans="1:65" s="2" customFormat="1" ht="16.5" customHeight="1">
      <c r="A129" s="29"/>
      <c r="B129" s="146"/>
      <c r="C129" s="161" t="s">
        <v>168</v>
      </c>
      <c r="D129" s="161" t="s">
        <v>224</v>
      </c>
      <c r="E129" s="162" t="s">
        <v>2030</v>
      </c>
      <c r="F129" s="163" t="s">
        <v>2031</v>
      </c>
      <c r="G129" s="164" t="s">
        <v>342</v>
      </c>
      <c r="H129" s="165">
        <v>26</v>
      </c>
      <c r="I129" s="166"/>
      <c r="J129" s="167">
        <f>ROUND(I129*H129,2)</f>
        <v>0</v>
      </c>
      <c r="K129" s="168"/>
      <c r="L129" s="169"/>
      <c r="M129" s="170" t="s">
        <v>1</v>
      </c>
      <c r="N129" s="171" t="s">
        <v>40</v>
      </c>
      <c r="O129" s="55"/>
      <c r="P129" s="157">
        <f>O129*H129</f>
        <v>0</v>
      </c>
      <c r="Q129" s="157">
        <v>0.17699999999999999</v>
      </c>
      <c r="R129" s="157">
        <f>Q129*H129</f>
        <v>4.6020000000000003</v>
      </c>
      <c r="S129" s="157">
        <v>0</v>
      </c>
      <c r="T129" s="158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59" t="s">
        <v>189</v>
      </c>
      <c r="AT129" s="159" t="s">
        <v>224</v>
      </c>
      <c r="AU129" s="159" t="s">
        <v>102</v>
      </c>
      <c r="AY129" s="14" t="s">
        <v>157</v>
      </c>
      <c r="BE129" s="160">
        <f>IF(N129="základná",J129,0)</f>
        <v>0</v>
      </c>
      <c r="BF129" s="160">
        <f>IF(N129="znížená",J129,0)</f>
        <v>0</v>
      </c>
      <c r="BG129" s="160">
        <f>IF(N129="zákl. prenesená",J129,0)</f>
        <v>0</v>
      </c>
      <c r="BH129" s="160">
        <f>IF(N129="zníž. prenesená",J129,0)</f>
        <v>0</v>
      </c>
      <c r="BI129" s="160">
        <f>IF(N129="nulová",J129,0)</f>
        <v>0</v>
      </c>
      <c r="BJ129" s="14" t="s">
        <v>102</v>
      </c>
      <c r="BK129" s="160">
        <f>ROUND(I129*H129,2)</f>
        <v>0</v>
      </c>
      <c r="BL129" s="14" t="s">
        <v>163</v>
      </c>
      <c r="BM129" s="159" t="s">
        <v>2032</v>
      </c>
    </row>
    <row r="130" spans="1:65" s="12" customFormat="1" ht="22.9" customHeight="1">
      <c r="B130" s="133"/>
      <c r="D130" s="134" t="s">
        <v>73</v>
      </c>
      <c r="E130" s="144" t="s">
        <v>193</v>
      </c>
      <c r="F130" s="144" t="s">
        <v>435</v>
      </c>
      <c r="I130" s="136"/>
      <c r="J130" s="145">
        <f>BK130</f>
        <v>0</v>
      </c>
      <c r="L130" s="133"/>
      <c r="M130" s="138"/>
      <c r="N130" s="139"/>
      <c r="O130" s="139"/>
      <c r="P130" s="140">
        <f>P131</f>
        <v>0</v>
      </c>
      <c r="Q130" s="139"/>
      <c r="R130" s="140">
        <f>R131</f>
        <v>0</v>
      </c>
      <c r="S130" s="139"/>
      <c r="T130" s="141">
        <f>T131</f>
        <v>0</v>
      </c>
      <c r="AR130" s="134" t="s">
        <v>82</v>
      </c>
      <c r="AT130" s="142" t="s">
        <v>73</v>
      </c>
      <c r="AU130" s="142" t="s">
        <v>82</v>
      </c>
      <c r="AY130" s="134" t="s">
        <v>157</v>
      </c>
      <c r="BK130" s="143">
        <f>BK131</f>
        <v>0</v>
      </c>
    </row>
    <row r="131" spans="1:65" s="2" customFormat="1" ht="36">
      <c r="A131" s="29"/>
      <c r="B131" s="146"/>
      <c r="C131" s="147" t="s">
        <v>163</v>
      </c>
      <c r="D131" s="147" t="s">
        <v>159</v>
      </c>
      <c r="E131" s="148" t="s">
        <v>2033</v>
      </c>
      <c r="F131" s="149" t="s">
        <v>2034</v>
      </c>
      <c r="G131" s="150" t="s">
        <v>665</v>
      </c>
      <c r="H131" s="151">
        <v>6</v>
      </c>
      <c r="I131" s="152"/>
      <c r="J131" s="153">
        <f>ROUND(I131*H131,2)</f>
        <v>0</v>
      </c>
      <c r="K131" s="154"/>
      <c r="L131" s="30"/>
      <c r="M131" s="155" t="s">
        <v>1</v>
      </c>
      <c r="N131" s="156" t="s">
        <v>40</v>
      </c>
      <c r="O131" s="55"/>
      <c r="P131" s="157">
        <f>O131*H131</f>
        <v>0</v>
      </c>
      <c r="Q131" s="157">
        <v>0</v>
      </c>
      <c r="R131" s="157">
        <f>Q131*H131</f>
        <v>0</v>
      </c>
      <c r="S131" s="157">
        <v>0</v>
      </c>
      <c r="T131" s="158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59" t="s">
        <v>163</v>
      </c>
      <c r="AT131" s="159" t="s">
        <v>159</v>
      </c>
      <c r="AU131" s="159" t="s">
        <v>102</v>
      </c>
      <c r="AY131" s="14" t="s">
        <v>157</v>
      </c>
      <c r="BE131" s="160">
        <f>IF(N131="základná",J131,0)</f>
        <v>0</v>
      </c>
      <c r="BF131" s="160">
        <f>IF(N131="znížená",J131,0)</f>
        <v>0</v>
      </c>
      <c r="BG131" s="160">
        <f>IF(N131="zákl. prenesená",J131,0)</f>
        <v>0</v>
      </c>
      <c r="BH131" s="160">
        <f>IF(N131="zníž. prenesená",J131,0)</f>
        <v>0</v>
      </c>
      <c r="BI131" s="160">
        <f>IF(N131="nulová",J131,0)</f>
        <v>0</v>
      </c>
      <c r="BJ131" s="14" t="s">
        <v>102</v>
      </c>
      <c r="BK131" s="160">
        <f>ROUND(I131*H131,2)</f>
        <v>0</v>
      </c>
      <c r="BL131" s="14" t="s">
        <v>163</v>
      </c>
      <c r="BM131" s="159" t="s">
        <v>2035</v>
      </c>
    </row>
    <row r="132" spans="1:65" s="12" customFormat="1" ht="25.9" customHeight="1">
      <c r="B132" s="133"/>
      <c r="D132" s="134" t="s">
        <v>73</v>
      </c>
      <c r="E132" s="135" t="s">
        <v>224</v>
      </c>
      <c r="F132" s="135" t="s">
        <v>1262</v>
      </c>
      <c r="I132" s="136"/>
      <c r="J132" s="137">
        <f>BK132</f>
        <v>0</v>
      </c>
      <c r="L132" s="133"/>
      <c r="M132" s="138"/>
      <c r="N132" s="139"/>
      <c r="O132" s="139"/>
      <c r="P132" s="140">
        <f>P133+P178</f>
        <v>0</v>
      </c>
      <c r="Q132" s="139"/>
      <c r="R132" s="140">
        <f>R133+R178</f>
        <v>5.1913499999999999</v>
      </c>
      <c r="S132" s="139"/>
      <c r="T132" s="141">
        <f>T133+T178</f>
        <v>0</v>
      </c>
      <c r="AR132" s="134" t="s">
        <v>168</v>
      </c>
      <c r="AT132" s="142" t="s">
        <v>73</v>
      </c>
      <c r="AU132" s="142" t="s">
        <v>74</v>
      </c>
      <c r="AY132" s="134" t="s">
        <v>157</v>
      </c>
      <c r="BK132" s="143">
        <f>BK133+BK178</f>
        <v>0</v>
      </c>
    </row>
    <row r="133" spans="1:65" s="12" customFormat="1" ht="22.9" customHeight="1">
      <c r="B133" s="133"/>
      <c r="D133" s="134" t="s">
        <v>73</v>
      </c>
      <c r="E133" s="144" t="s">
        <v>1563</v>
      </c>
      <c r="F133" s="144" t="s">
        <v>1564</v>
      </c>
      <c r="I133" s="136"/>
      <c r="J133" s="145">
        <f>BK133</f>
        <v>0</v>
      </c>
      <c r="L133" s="133"/>
      <c r="M133" s="138"/>
      <c r="N133" s="139"/>
      <c r="O133" s="139"/>
      <c r="P133" s="140">
        <f>SUM(P134:P177)</f>
        <v>0</v>
      </c>
      <c r="Q133" s="139"/>
      <c r="R133" s="140">
        <f>SUM(R134:R177)</f>
        <v>1.8878699999999999</v>
      </c>
      <c r="S133" s="139"/>
      <c r="T133" s="141">
        <f>SUM(T134:T177)</f>
        <v>0</v>
      </c>
      <c r="AR133" s="134" t="s">
        <v>168</v>
      </c>
      <c r="AT133" s="142" t="s">
        <v>73</v>
      </c>
      <c r="AU133" s="142" t="s">
        <v>82</v>
      </c>
      <c r="AY133" s="134" t="s">
        <v>157</v>
      </c>
      <c r="BK133" s="143">
        <f>SUM(BK134:BK177)</f>
        <v>0</v>
      </c>
    </row>
    <row r="134" spans="1:65" s="2" customFormat="1" ht="24">
      <c r="A134" s="29"/>
      <c r="B134" s="146"/>
      <c r="C134" s="147" t="s">
        <v>177</v>
      </c>
      <c r="D134" s="147" t="s">
        <v>159</v>
      </c>
      <c r="E134" s="148" t="s">
        <v>1943</v>
      </c>
      <c r="F134" s="149" t="s">
        <v>1944</v>
      </c>
      <c r="G134" s="150" t="s">
        <v>171</v>
      </c>
      <c r="H134" s="151">
        <v>659</v>
      </c>
      <c r="I134" s="152"/>
      <c r="J134" s="153">
        <f t="shared" ref="J134:J177" si="0">ROUND(I134*H134,2)</f>
        <v>0</v>
      </c>
      <c r="K134" s="154"/>
      <c r="L134" s="30"/>
      <c r="M134" s="155" t="s">
        <v>1</v>
      </c>
      <c r="N134" s="156" t="s">
        <v>40</v>
      </c>
      <c r="O134" s="55"/>
      <c r="P134" s="157">
        <f t="shared" ref="P134:P177" si="1">O134*H134</f>
        <v>0</v>
      </c>
      <c r="Q134" s="157">
        <v>0</v>
      </c>
      <c r="R134" s="157">
        <f t="shared" ref="R134:R177" si="2">Q134*H134</f>
        <v>0</v>
      </c>
      <c r="S134" s="157">
        <v>0</v>
      </c>
      <c r="T134" s="158">
        <f t="shared" ref="T134:T177" si="3"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9" t="s">
        <v>418</v>
      </c>
      <c r="AT134" s="159" t="s">
        <v>159</v>
      </c>
      <c r="AU134" s="159" t="s">
        <v>102</v>
      </c>
      <c r="AY134" s="14" t="s">
        <v>157</v>
      </c>
      <c r="BE134" s="160">
        <f t="shared" ref="BE134:BE177" si="4">IF(N134="základná",J134,0)</f>
        <v>0</v>
      </c>
      <c r="BF134" s="160">
        <f t="shared" ref="BF134:BF177" si="5">IF(N134="znížená",J134,0)</f>
        <v>0</v>
      </c>
      <c r="BG134" s="160">
        <f t="shared" ref="BG134:BG177" si="6">IF(N134="zákl. prenesená",J134,0)</f>
        <v>0</v>
      </c>
      <c r="BH134" s="160">
        <f t="shared" ref="BH134:BH177" si="7">IF(N134="zníž. prenesená",J134,0)</f>
        <v>0</v>
      </c>
      <c r="BI134" s="160">
        <f t="shared" ref="BI134:BI177" si="8">IF(N134="nulová",J134,0)</f>
        <v>0</v>
      </c>
      <c r="BJ134" s="14" t="s">
        <v>102</v>
      </c>
      <c r="BK134" s="160">
        <f t="shared" ref="BK134:BK177" si="9">ROUND(I134*H134,2)</f>
        <v>0</v>
      </c>
      <c r="BL134" s="14" t="s">
        <v>418</v>
      </c>
      <c r="BM134" s="159" t="s">
        <v>1945</v>
      </c>
    </row>
    <row r="135" spans="1:65" s="2" customFormat="1" ht="16.5" customHeight="1">
      <c r="A135" s="29"/>
      <c r="B135" s="146"/>
      <c r="C135" s="161" t="s">
        <v>181</v>
      </c>
      <c r="D135" s="161" t="s">
        <v>224</v>
      </c>
      <c r="E135" s="162" t="s">
        <v>1946</v>
      </c>
      <c r="F135" s="163" t="s">
        <v>1947</v>
      </c>
      <c r="G135" s="164" t="s">
        <v>171</v>
      </c>
      <c r="H135" s="165">
        <v>659</v>
      </c>
      <c r="I135" s="166"/>
      <c r="J135" s="167">
        <f t="shared" si="0"/>
        <v>0</v>
      </c>
      <c r="K135" s="168"/>
      <c r="L135" s="169"/>
      <c r="M135" s="170" t="s">
        <v>1</v>
      </c>
      <c r="N135" s="171" t="s">
        <v>40</v>
      </c>
      <c r="O135" s="55"/>
      <c r="P135" s="157">
        <f t="shared" si="1"/>
        <v>0</v>
      </c>
      <c r="Q135" s="157">
        <v>2.2000000000000001E-4</v>
      </c>
      <c r="R135" s="157">
        <f t="shared" si="2"/>
        <v>0.14498</v>
      </c>
      <c r="S135" s="157">
        <v>0</v>
      </c>
      <c r="T135" s="158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9" t="s">
        <v>1093</v>
      </c>
      <c r="AT135" s="159" t="s">
        <v>224</v>
      </c>
      <c r="AU135" s="159" t="s">
        <v>102</v>
      </c>
      <c r="AY135" s="14" t="s">
        <v>157</v>
      </c>
      <c r="BE135" s="160">
        <f t="shared" si="4"/>
        <v>0</v>
      </c>
      <c r="BF135" s="160">
        <f t="shared" si="5"/>
        <v>0</v>
      </c>
      <c r="BG135" s="160">
        <f t="shared" si="6"/>
        <v>0</v>
      </c>
      <c r="BH135" s="160">
        <f t="shared" si="7"/>
        <v>0</v>
      </c>
      <c r="BI135" s="160">
        <f t="shared" si="8"/>
        <v>0</v>
      </c>
      <c r="BJ135" s="14" t="s">
        <v>102</v>
      </c>
      <c r="BK135" s="160">
        <f t="shared" si="9"/>
        <v>0</v>
      </c>
      <c r="BL135" s="14" t="s">
        <v>1093</v>
      </c>
      <c r="BM135" s="159" t="s">
        <v>1948</v>
      </c>
    </row>
    <row r="136" spans="1:65" s="2" customFormat="1" ht="16.5" customHeight="1">
      <c r="A136" s="29"/>
      <c r="B136" s="146"/>
      <c r="C136" s="161" t="s">
        <v>185</v>
      </c>
      <c r="D136" s="161" t="s">
        <v>224</v>
      </c>
      <c r="E136" s="162" t="s">
        <v>2036</v>
      </c>
      <c r="F136" s="163" t="s">
        <v>2037</v>
      </c>
      <c r="G136" s="164" t="s">
        <v>342</v>
      </c>
      <c r="H136" s="165">
        <v>67</v>
      </c>
      <c r="I136" s="166"/>
      <c r="J136" s="167">
        <f t="shared" si="0"/>
        <v>0</v>
      </c>
      <c r="K136" s="168"/>
      <c r="L136" s="169"/>
      <c r="M136" s="170" t="s">
        <v>1</v>
      </c>
      <c r="N136" s="171" t="s">
        <v>40</v>
      </c>
      <c r="O136" s="55"/>
      <c r="P136" s="157">
        <f t="shared" si="1"/>
        <v>0</v>
      </c>
      <c r="Q136" s="157">
        <v>5.0000000000000002E-5</v>
      </c>
      <c r="R136" s="157">
        <f t="shared" si="2"/>
        <v>3.3500000000000001E-3</v>
      </c>
      <c r="S136" s="157">
        <v>0</v>
      </c>
      <c r="T136" s="158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9" t="s">
        <v>1093</v>
      </c>
      <c r="AT136" s="159" t="s">
        <v>224</v>
      </c>
      <c r="AU136" s="159" t="s">
        <v>102</v>
      </c>
      <c r="AY136" s="14" t="s">
        <v>157</v>
      </c>
      <c r="BE136" s="160">
        <f t="shared" si="4"/>
        <v>0</v>
      </c>
      <c r="BF136" s="160">
        <f t="shared" si="5"/>
        <v>0</v>
      </c>
      <c r="BG136" s="160">
        <f t="shared" si="6"/>
        <v>0</v>
      </c>
      <c r="BH136" s="160">
        <f t="shared" si="7"/>
        <v>0</v>
      </c>
      <c r="BI136" s="160">
        <f t="shared" si="8"/>
        <v>0</v>
      </c>
      <c r="BJ136" s="14" t="s">
        <v>102</v>
      </c>
      <c r="BK136" s="160">
        <f t="shared" si="9"/>
        <v>0</v>
      </c>
      <c r="BL136" s="14" t="s">
        <v>1093</v>
      </c>
      <c r="BM136" s="159" t="s">
        <v>2038</v>
      </c>
    </row>
    <row r="137" spans="1:65" s="2" customFormat="1" ht="21.75" customHeight="1">
      <c r="A137" s="29"/>
      <c r="B137" s="146"/>
      <c r="C137" s="147" t="s">
        <v>189</v>
      </c>
      <c r="D137" s="147" t="s">
        <v>159</v>
      </c>
      <c r="E137" s="148" t="s">
        <v>1788</v>
      </c>
      <c r="F137" s="149" t="s">
        <v>1789</v>
      </c>
      <c r="G137" s="150" t="s">
        <v>171</v>
      </c>
      <c r="H137" s="151">
        <v>940</v>
      </c>
      <c r="I137" s="152"/>
      <c r="J137" s="153">
        <f t="shared" si="0"/>
        <v>0</v>
      </c>
      <c r="K137" s="154"/>
      <c r="L137" s="30"/>
      <c r="M137" s="155" t="s">
        <v>1</v>
      </c>
      <c r="N137" s="156" t="s">
        <v>40</v>
      </c>
      <c r="O137" s="55"/>
      <c r="P137" s="157">
        <f t="shared" si="1"/>
        <v>0</v>
      </c>
      <c r="Q137" s="157">
        <v>0</v>
      </c>
      <c r="R137" s="157">
        <f t="shared" si="2"/>
        <v>0</v>
      </c>
      <c r="S137" s="157">
        <v>0</v>
      </c>
      <c r="T137" s="158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9" t="s">
        <v>418</v>
      </c>
      <c r="AT137" s="159" t="s">
        <v>159</v>
      </c>
      <c r="AU137" s="159" t="s">
        <v>102</v>
      </c>
      <c r="AY137" s="14" t="s">
        <v>157</v>
      </c>
      <c r="BE137" s="160">
        <f t="shared" si="4"/>
        <v>0</v>
      </c>
      <c r="BF137" s="160">
        <f t="shared" si="5"/>
        <v>0</v>
      </c>
      <c r="BG137" s="160">
        <f t="shared" si="6"/>
        <v>0</v>
      </c>
      <c r="BH137" s="160">
        <f t="shared" si="7"/>
        <v>0</v>
      </c>
      <c r="BI137" s="160">
        <f t="shared" si="8"/>
        <v>0</v>
      </c>
      <c r="BJ137" s="14" t="s">
        <v>102</v>
      </c>
      <c r="BK137" s="160">
        <f t="shared" si="9"/>
        <v>0</v>
      </c>
      <c r="BL137" s="14" t="s">
        <v>418</v>
      </c>
      <c r="BM137" s="159" t="s">
        <v>2012</v>
      </c>
    </row>
    <row r="138" spans="1:65" s="2" customFormat="1" ht="24">
      <c r="A138" s="29"/>
      <c r="B138" s="146"/>
      <c r="C138" s="147" t="s">
        <v>193</v>
      </c>
      <c r="D138" s="147" t="s">
        <v>159</v>
      </c>
      <c r="E138" s="148" t="s">
        <v>2039</v>
      </c>
      <c r="F138" s="149" t="s">
        <v>2040</v>
      </c>
      <c r="G138" s="150" t="s">
        <v>342</v>
      </c>
      <c r="H138" s="151">
        <v>1</v>
      </c>
      <c r="I138" s="152"/>
      <c r="J138" s="153">
        <f t="shared" si="0"/>
        <v>0</v>
      </c>
      <c r="K138" s="154"/>
      <c r="L138" s="30"/>
      <c r="M138" s="155" t="s">
        <v>1</v>
      </c>
      <c r="N138" s="156" t="s">
        <v>40</v>
      </c>
      <c r="O138" s="55"/>
      <c r="P138" s="157">
        <f t="shared" si="1"/>
        <v>0</v>
      </c>
      <c r="Q138" s="157">
        <v>0</v>
      </c>
      <c r="R138" s="157">
        <f t="shared" si="2"/>
        <v>0</v>
      </c>
      <c r="S138" s="157">
        <v>0</v>
      </c>
      <c r="T138" s="158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9" t="s">
        <v>163</v>
      </c>
      <c r="AT138" s="159" t="s">
        <v>159</v>
      </c>
      <c r="AU138" s="159" t="s">
        <v>102</v>
      </c>
      <c r="AY138" s="14" t="s">
        <v>157</v>
      </c>
      <c r="BE138" s="160">
        <f t="shared" si="4"/>
        <v>0</v>
      </c>
      <c r="BF138" s="160">
        <f t="shared" si="5"/>
        <v>0</v>
      </c>
      <c r="BG138" s="160">
        <f t="shared" si="6"/>
        <v>0</v>
      </c>
      <c r="BH138" s="160">
        <f t="shared" si="7"/>
        <v>0</v>
      </c>
      <c r="BI138" s="160">
        <f t="shared" si="8"/>
        <v>0</v>
      </c>
      <c r="BJ138" s="14" t="s">
        <v>102</v>
      </c>
      <c r="BK138" s="160">
        <f t="shared" si="9"/>
        <v>0</v>
      </c>
      <c r="BL138" s="14" t="s">
        <v>163</v>
      </c>
      <c r="BM138" s="159" t="s">
        <v>2041</v>
      </c>
    </row>
    <row r="139" spans="1:65" s="2" customFormat="1" ht="24">
      <c r="A139" s="29"/>
      <c r="B139" s="146"/>
      <c r="C139" s="147" t="s">
        <v>116</v>
      </c>
      <c r="D139" s="147" t="s">
        <v>159</v>
      </c>
      <c r="E139" s="148" t="s">
        <v>2042</v>
      </c>
      <c r="F139" s="149" t="s">
        <v>2043</v>
      </c>
      <c r="G139" s="150" t="s">
        <v>171</v>
      </c>
      <c r="H139" s="151">
        <v>52</v>
      </c>
      <c r="I139" s="152"/>
      <c r="J139" s="153">
        <f t="shared" si="0"/>
        <v>0</v>
      </c>
      <c r="K139" s="154"/>
      <c r="L139" s="30"/>
      <c r="M139" s="155" t="s">
        <v>1</v>
      </c>
      <c r="N139" s="156" t="s">
        <v>40</v>
      </c>
      <c r="O139" s="55"/>
      <c r="P139" s="157">
        <f t="shared" si="1"/>
        <v>0</v>
      </c>
      <c r="Q139" s="157">
        <v>0</v>
      </c>
      <c r="R139" s="157">
        <f t="shared" si="2"/>
        <v>0</v>
      </c>
      <c r="S139" s="157">
        <v>0</v>
      </c>
      <c r="T139" s="158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9" t="s">
        <v>418</v>
      </c>
      <c r="AT139" s="159" t="s">
        <v>159</v>
      </c>
      <c r="AU139" s="159" t="s">
        <v>102</v>
      </c>
      <c r="AY139" s="14" t="s">
        <v>157</v>
      </c>
      <c r="BE139" s="160">
        <f t="shared" si="4"/>
        <v>0</v>
      </c>
      <c r="BF139" s="160">
        <f t="shared" si="5"/>
        <v>0</v>
      </c>
      <c r="BG139" s="160">
        <f t="shared" si="6"/>
        <v>0</v>
      </c>
      <c r="BH139" s="160">
        <f t="shared" si="7"/>
        <v>0</v>
      </c>
      <c r="BI139" s="160">
        <f t="shared" si="8"/>
        <v>0</v>
      </c>
      <c r="BJ139" s="14" t="s">
        <v>102</v>
      </c>
      <c r="BK139" s="160">
        <f t="shared" si="9"/>
        <v>0</v>
      </c>
      <c r="BL139" s="14" t="s">
        <v>418</v>
      </c>
      <c r="BM139" s="159" t="s">
        <v>2044</v>
      </c>
    </row>
    <row r="140" spans="1:65" s="2" customFormat="1" ht="16.5" customHeight="1">
      <c r="A140" s="29"/>
      <c r="B140" s="146"/>
      <c r="C140" s="161" t="s">
        <v>119</v>
      </c>
      <c r="D140" s="161" t="s">
        <v>224</v>
      </c>
      <c r="E140" s="162" t="s">
        <v>2045</v>
      </c>
      <c r="F140" s="163" t="s">
        <v>2046</v>
      </c>
      <c r="G140" s="164" t="s">
        <v>171</v>
      </c>
      <c r="H140" s="165">
        <v>52</v>
      </c>
      <c r="I140" s="166"/>
      <c r="J140" s="167">
        <f t="shared" si="0"/>
        <v>0</v>
      </c>
      <c r="K140" s="168"/>
      <c r="L140" s="169"/>
      <c r="M140" s="170" t="s">
        <v>1</v>
      </c>
      <c r="N140" s="171" t="s">
        <v>40</v>
      </c>
      <c r="O140" s="55"/>
      <c r="P140" s="157">
        <f t="shared" si="1"/>
        <v>0</v>
      </c>
      <c r="Q140" s="157">
        <v>0</v>
      </c>
      <c r="R140" s="157">
        <f t="shared" si="2"/>
        <v>0</v>
      </c>
      <c r="S140" s="157">
        <v>0</v>
      </c>
      <c r="T140" s="158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9" t="s">
        <v>1093</v>
      </c>
      <c r="AT140" s="159" t="s">
        <v>224</v>
      </c>
      <c r="AU140" s="159" t="s">
        <v>102</v>
      </c>
      <c r="AY140" s="14" t="s">
        <v>157</v>
      </c>
      <c r="BE140" s="160">
        <f t="shared" si="4"/>
        <v>0</v>
      </c>
      <c r="BF140" s="160">
        <f t="shared" si="5"/>
        <v>0</v>
      </c>
      <c r="BG140" s="160">
        <f t="shared" si="6"/>
        <v>0</v>
      </c>
      <c r="BH140" s="160">
        <f t="shared" si="7"/>
        <v>0</v>
      </c>
      <c r="BI140" s="160">
        <f t="shared" si="8"/>
        <v>0</v>
      </c>
      <c r="BJ140" s="14" t="s">
        <v>102</v>
      </c>
      <c r="BK140" s="160">
        <f t="shared" si="9"/>
        <v>0</v>
      </c>
      <c r="BL140" s="14" t="s">
        <v>1093</v>
      </c>
      <c r="BM140" s="159" t="s">
        <v>2047</v>
      </c>
    </row>
    <row r="141" spans="1:65" s="2" customFormat="1" ht="16.5" customHeight="1">
      <c r="A141" s="29"/>
      <c r="B141" s="146"/>
      <c r="C141" s="147" t="s">
        <v>203</v>
      </c>
      <c r="D141" s="147" t="s">
        <v>159</v>
      </c>
      <c r="E141" s="148" t="s">
        <v>1643</v>
      </c>
      <c r="F141" s="149" t="s">
        <v>1644</v>
      </c>
      <c r="G141" s="150" t="s">
        <v>342</v>
      </c>
      <c r="H141" s="151">
        <v>25</v>
      </c>
      <c r="I141" s="152"/>
      <c r="J141" s="153">
        <f t="shared" si="0"/>
        <v>0</v>
      </c>
      <c r="K141" s="154"/>
      <c r="L141" s="30"/>
      <c r="M141" s="155" t="s">
        <v>1</v>
      </c>
      <c r="N141" s="156" t="s">
        <v>40</v>
      </c>
      <c r="O141" s="55"/>
      <c r="P141" s="157">
        <f t="shared" si="1"/>
        <v>0</v>
      </c>
      <c r="Q141" s="157">
        <v>0</v>
      </c>
      <c r="R141" s="157">
        <f t="shared" si="2"/>
        <v>0</v>
      </c>
      <c r="S141" s="157">
        <v>0</v>
      </c>
      <c r="T141" s="158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9" t="s">
        <v>418</v>
      </c>
      <c r="AT141" s="159" t="s">
        <v>159</v>
      </c>
      <c r="AU141" s="159" t="s">
        <v>102</v>
      </c>
      <c r="AY141" s="14" t="s">
        <v>157</v>
      </c>
      <c r="BE141" s="160">
        <f t="shared" si="4"/>
        <v>0</v>
      </c>
      <c r="BF141" s="160">
        <f t="shared" si="5"/>
        <v>0</v>
      </c>
      <c r="BG141" s="160">
        <f t="shared" si="6"/>
        <v>0</v>
      </c>
      <c r="BH141" s="160">
        <f t="shared" si="7"/>
        <v>0</v>
      </c>
      <c r="BI141" s="160">
        <f t="shared" si="8"/>
        <v>0</v>
      </c>
      <c r="BJ141" s="14" t="s">
        <v>102</v>
      </c>
      <c r="BK141" s="160">
        <f t="shared" si="9"/>
        <v>0</v>
      </c>
      <c r="BL141" s="14" t="s">
        <v>418</v>
      </c>
      <c r="BM141" s="159" t="s">
        <v>1645</v>
      </c>
    </row>
    <row r="142" spans="1:65" s="2" customFormat="1" ht="24">
      <c r="A142" s="29"/>
      <c r="B142" s="146"/>
      <c r="C142" s="161" t="s">
        <v>207</v>
      </c>
      <c r="D142" s="161" t="s">
        <v>224</v>
      </c>
      <c r="E142" s="162" t="s">
        <v>1646</v>
      </c>
      <c r="F142" s="163" t="s">
        <v>1647</v>
      </c>
      <c r="G142" s="164" t="s">
        <v>342</v>
      </c>
      <c r="H142" s="165">
        <v>25</v>
      </c>
      <c r="I142" s="166"/>
      <c r="J142" s="167">
        <f t="shared" si="0"/>
        <v>0</v>
      </c>
      <c r="K142" s="168"/>
      <c r="L142" s="169"/>
      <c r="M142" s="170" t="s">
        <v>1</v>
      </c>
      <c r="N142" s="171" t="s">
        <v>40</v>
      </c>
      <c r="O142" s="55"/>
      <c r="P142" s="157">
        <f t="shared" si="1"/>
        <v>0</v>
      </c>
      <c r="Q142" s="157">
        <v>1.4999999999999999E-4</v>
      </c>
      <c r="R142" s="157">
        <f t="shared" si="2"/>
        <v>3.7499999999999999E-3</v>
      </c>
      <c r="S142" s="157">
        <v>0</v>
      </c>
      <c r="T142" s="158">
        <f t="shared" si="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9" t="s">
        <v>1382</v>
      </c>
      <c r="AT142" s="159" t="s">
        <v>224</v>
      </c>
      <c r="AU142" s="159" t="s">
        <v>102</v>
      </c>
      <c r="AY142" s="14" t="s">
        <v>157</v>
      </c>
      <c r="BE142" s="160">
        <f t="shared" si="4"/>
        <v>0</v>
      </c>
      <c r="BF142" s="160">
        <f t="shared" si="5"/>
        <v>0</v>
      </c>
      <c r="BG142" s="160">
        <f t="shared" si="6"/>
        <v>0</v>
      </c>
      <c r="BH142" s="160">
        <f t="shared" si="7"/>
        <v>0</v>
      </c>
      <c r="BI142" s="160">
        <f t="shared" si="8"/>
        <v>0</v>
      </c>
      <c r="BJ142" s="14" t="s">
        <v>102</v>
      </c>
      <c r="BK142" s="160">
        <f t="shared" si="9"/>
        <v>0</v>
      </c>
      <c r="BL142" s="14" t="s">
        <v>418</v>
      </c>
      <c r="BM142" s="159" t="s">
        <v>1648</v>
      </c>
    </row>
    <row r="143" spans="1:65" s="2" customFormat="1" ht="24">
      <c r="A143" s="29"/>
      <c r="B143" s="146"/>
      <c r="C143" s="147" t="s">
        <v>211</v>
      </c>
      <c r="D143" s="147" t="s">
        <v>159</v>
      </c>
      <c r="E143" s="148" t="s">
        <v>2048</v>
      </c>
      <c r="F143" s="149" t="s">
        <v>2049</v>
      </c>
      <c r="G143" s="150" t="s">
        <v>342</v>
      </c>
      <c r="H143" s="151">
        <v>25</v>
      </c>
      <c r="I143" s="152"/>
      <c r="J143" s="153">
        <f t="shared" si="0"/>
        <v>0</v>
      </c>
      <c r="K143" s="154"/>
      <c r="L143" s="30"/>
      <c r="M143" s="155" t="s">
        <v>1</v>
      </c>
      <c r="N143" s="156" t="s">
        <v>40</v>
      </c>
      <c r="O143" s="55"/>
      <c r="P143" s="157">
        <f t="shared" si="1"/>
        <v>0</v>
      </c>
      <c r="Q143" s="157">
        <v>0</v>
      </c>
      <c r="R143" s="157">
        <f t="shared" si="2"/>
        <v>0</v>
      </c>
      <c r="S143" s="157">
        <v>0</v>
      </c>
      <c r="T143" s="158">
        <f t="shared" si="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9" t="s">
        <v>418</v>
      </c>
      <c r="AT143" s="159" t="s">
        <v>159</v>
      </c>
      <c r="AU143" s="159" t="s">
        <v>102</v>
      </c>
      <c r="AY143" s="14" t="s">
        <v>157</v>
      </c>
      <c r="BE143" s="160">
        <f t="shared" si="4"/>
        <v>0</v>
      </c>
      <c r="BF143" s="160">
        <f t="shared" si="5"/>
        <v>0</v>
      </c>
      <c r="BG143" s="160">
        <f t="shared" si="6"/>
        <v>0</v>
      </c>
      <c r="BH143" s="160">
        <f t="shared" si="7"/>
        <v>0</v>
      </c>
      <c r="BI143" s="160">
        <f t="shared" si="8"/>
        <v>0</v>
      </c>
      <c r="BJ143" s="14" t="s">
        <v>102</v>
      </c>
      <c r="BK143" s="160">
        <f t="shared" si="9"/>
        <v>0</v>
      </c>
      <c r="BL143" s="14" t="s">
        <v>418</v>
      </c>
      <c r="BM143" s="159" t="s">
        <v>2050</v>
      </c>
    </row>
    <row r="144" spans="1:65" s="2" customFormat="1" ht="36">
      <c r="A144" s="29"/>
      <c r="B144" s="146"/>
      <c r="C144" s="161" t="s">
        <v>215</v>
      </c>
      <c r="D144" s="161" t="s">
        <v>224</v>
      </c>
      <c r="E144" s="162" t="s">
        <v>2051</v>
      </c>
      <c r="F144" s="163" t="s">
        <v>2052</v>
      </c>
      <c r="G144" s="164" t="s">
        <v>342</v>
      </c>
      <c r="H144" s="165">
        <v>25</v>
      </c>
      <c r="I144" s="166"/>
      <c r="J144" s="167">
        <f t="shared" si="0"/>
        <v>0</v>
      </c>
      <c r="K144" s="168"/>
      <c r="L144" s="169"/>
      <c r="M144" s="170" t="s">
        <v>1</v>
      </c>
      <c r="N144" s="171" t="s">
        <v>40</v>
      </c>
      <c r="O144" s="55"/>
      <c r="P144" s="157">
        <f t="shared" si="1"/>
        <v>0</v>
      </c>
      <c r="Q144" s="157">
        <v>6.8999999999999999E-3</v>
      </c>
      <c r="R144" s="157">
        <f t="shared" si="2"/>
        <v>0.17249999999999999</v>
      </c>
      <c r="S144" s="157">
        <v>0</v>
      </c>
      <c r="T144" s="158">
        <f t="shared" si="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9" t="s">
        <v>1093</v>
      </c>
      <c r="AT144" s="159" t="s">
        <v>224</v>
      </c>
      <c r="AU144" s="159" t="s">
        <v>102</v>
      </c>
      <c r="AY144" s="14" t="s">
        <v>157</v>
      </c>
      <c r="BE144" s="160">
        <f t="shared" si="4"/>
        <v>0</v>
      </c>
      <c r="BF144" s="160">
        <f t="shared" si="5"/>
        <v>0</v>
      </c>
      <c r="BG144" s="160">
        <f t="shared" si="6"/>
        <v>0</v>
      </c>
      <c r="BH144" s="160">
        <f t="shared" si="7"/>
        <v>0</v>
      </c>
      <c r="BI144" s="160">
        <f t="shared" si="8"/>
        <v>0</v>
      </c>
      <c r="BJ144" s="14" t="s">
        <v>102</v>
      </c>
      <c r="BK144" s="160">
        <f t="shared" si="9"/>
        <v>0</v>
      </c>
      <c r="BL144" s="14" t="s">
        <v>1093</v>
      </c>
      <c r="BM144" s="159" t="s">
        <v>2053</v>
      </c>
    </row>
    <row r="145" spans="1:65" s="2" customFormat="1" ht="16.5" customHeight="1">
      <c r="A145" s="29"/>
      <c r="B145" s="146"/>
      <c r="C145" s="147" t="s">
        <v>219</v>
      </c>
      <c r="D145" s="147" t="s">
        <v>159</v>
      </c>
      <c r="E145" s="148" t="s">
        <v>2054</v>
      </c>
      <c r="F145" s="149" t="s">
        <v>2055</v>
      </c>
      <c r="G145" s="150" t="s">
        <v>342</v>
      </c>
      <c r="H145" s="151">
        <v>26</v>
      </c>
      <c r="I145" s="152"/>
      <c r="J145" s="153">
        <f t="shared" si="0"/>
        <v>0</v>
      </c>
      <c r="K145" s="154"/>
      <c r="L145" s="30"/>
      <c r="M145" s="155" t="s">
        <v>1</v>
      </c>
      <c r="N145" s="156" t="s">
        <v>40</v>
      </c>
      <c r="O145" s="55"/>
      <c r="P145" s="157">
        <f t="shared" si="1"/>
        <v>0</v>
      </c>
      <c r="Q145" s="157">
        <v>0</v>
      </c>
      <c r="R145" s="157">
        <f t="shared" si="2"/>
        <v>0</v>
      </c>
      <c r="S145" s="157">
        <v>0</v>
      </c>
      <c r="T145" s="158">
        <f t="shared" si="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9" t="s">
        <v>418</v>
      </c>
      <c r="AT145" s="159" t="s">
        <v>159</v>
      </c>
      <c r="AU145" s="159" t="s">
        <v>102</v>
      </c>
      <c r="AY145" s="14" t="s">
        <v>157</v>
      </c>
      <c r="BE145" s="160">
        <f t="shared" si="4"/>
        <v>0</v>
      </c>
      <c r="BF145" s="160">
        <f t="shared" si="5"/>
        <v>0</v>
      </c>
      <c r="BG145" s="160">
        <f t="shared" si="6"/>
        <v>0</v>
      </c>
      <c r="BH145" s="160">
        <f t="shared" si="7"/>
        <v>0</v>
      </c>
      <c r="BI145" s="160">
        <f t="shared" si="8"/>
        <v>0</v>
      </c>
      <c r="BJ145" s="14" t="s">
        <v>102</v>
      </c>
      <c r="BK145" s="160">
        <f t="shared" si="9"/>
        <v>0</v>
      </c>
      <c r="BL145" s="14" t="s">
        <v>418</v>
      </c>
      <c r="BM145" s="159" t="s">
        <v>2056</v>
      </c>
    </row>
    <row r="146" spans="1:65" s="2" customFormat="1" ht="24">
      <c r="A146" s="29"/>
      <c r="B146" s="146"/>
      <c r="C146" s="161" t="s">
        <v>223</v>
      </c>
      <c r="D146" s="161" t="s">
        <v>224</v>
      </c>
      <c r="E146" s="162" t="s">
        <v>2057</v>
      </c>
      <c r="F146" s="163" t="s">
        <v>2058</v>
      </c>
      <c r="G146" s="164" t="s">
        <v>342</v>
      </c>
      <c r="H146" s="165">
        <v>24</v>
      </c>
      <c r="I146" s="166"/>
      <c r="J146" s="167">
        <f t="shared" si="0"/>
        <v>0</v>
      </c>
      <c r="K146" s="168"/>
      <c r="L146" s="169"/>
      <c r="M146" s="170" t="s">
        <v>1</v>
      </c>
      <c r="N146" s="171" t="s">
        <v>40</v>
      </c>
      <c r="O146" s="55"/>
      <c r="P146" s="157">
        <f t="shared" si="1"/>
        <v>0</v>
      </c>
      <c r="Q146" s="157">
        <v>2.1100000000000001E-2</v>
      </c>
      <c r="R146" s="157">
        <f t="shared" si="2"/>
        <v>0.50639999999999996</v>
      </c>
      <c r="S146" s="157">
        <v>0</v>
      </c>
      <c r="T146" s="158">
        <f t="shared" si="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9" t="s">
        <v>1093</v>
      </c>
      <c r="AT146" s="159" t="s">
        <v>224</v>
      </c>
      <c r="AU146" s="159" t="s">
        <v>102</v>
      </c>
      <c r="AY146" s="14" t="s">
        <v>157</v>
      </c>
      <c r="BE146" s="160">
        <f t="shared" si="4"/>
        <v>0</v>
      </c>
      <c r="BF146" s="160">
        <f t="shared" si="5"/>
        <v>0</v>
      </c>
      <c r="BG146" s="160">
        <f t="shared" si="6"/>
        <v>0</v>
      </c>
      <c r="BH146" s="160">
        <f t="shared" si="7"/>
        <v>0</v>
      </c>
      <c r="BI146" s="160">
        <f t="shared" si="8"/>
        <v>0</v>
      </c>
      <c r="BJ146" s="14" t="s">
        <v>102</v>
      </c>
      <c r="BK146" s="160">
        <f t="shared" si="9"/>
        <v>0</v>
      </c>
      <c r="BL146" s="14" t="s">
        <v>1093</v>
      </c>
      <c r="BM146" s="159" t="s">
        <v>2059</v>
      </c>
    </row>
    <row r="147" spans="1:65" s="2" customFormat="1" ht="24">
      <c r="A147" s="29"/>
      <c r="B147" s="146"/>
      <c r="C147" s="161" t="s">
        <v>229</v>
      </c>
      <c r="D147" s="161" t="s">
        <v>224</v>
      </c>
      <c r="E147" s="162" t="s">
        <v>2060</v>
      </c>
      <c r="F147" s="163" t="s">
        <v>2061</v>
      </c>
      <c r="G147" s="164" t="s">
        <v>342</v>
      </c>
      <c r="H147" s="165">
        <v>1</v>
      </c>
      <c r="I147" s="166"/>
      <c r="J147" s="167">
        <f t="shared" si="0"/>
        <v>0</v>
      </c>
      <c r="K147" s="168"/>
      <c r="L147" s="169"/>
      <c r="M147" s="170" t="s">
        <v>1</v>
      </c>
      <c r="N147" s="171" t="s">
        <v>40</v>
      </c>
      <c r="O147" s="55"/>
      <c r="P147" s="157">
        <f t="shared" si="1"/>
        <v>0</v>
      </c>
      <c r="Q147" s="157">
        <v>2.1100000000000001E-2</v>
      </c>
      <c r="R147" s="157">
        <f t="shared" si="2"/>
        <v>2.1100000000000001E-2</v>
      </c>
      <c r="S147" s="157">
        <v>0</v>
      </c>
      <c r="T147" s="158">
        <f t="shared" si="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9" t="s">
        <v>1093</v>
      </c>
      <c r="AT147" s="159" t="s">
        <v>224</v>
      </c>
      <c r="AU147" s="159" t="s">
        <v>102</v>
      </c>
      <c r="AY147" s="14" t="s">
        <v>157</v>
      </c>
      <c r="BE147" s="160">
        <f t="shared" si="4"/>
        <v>0</v>
      </c>
      <c r="BF147" s="160">
        <f t="shared" si="5"/>
        <v>0</v>
      </c>
      <c r="BG147" s="160">
        <f t="shared" si="6"/>
        <v>0</v>
      </c>
      <c r="BH147" s="160">
        <f t="shared" si="7"/>
        <v>0</v>
      </c>
      <c r="BI147" s="160">
        <f t="shared" si="8"/>
        <v>0</v>
      </c>
      <c r="BJ147" s="14" t="s">
        <v>102</v>
      </c>
      <c r="BK147" s="160">
        <f t="shared" si="9"/>
        <v>0</v>
      </c>
      <c r="BL147" s="14" t="s">
        <v>1093</v>
      </c>
      <c r="BM147" s="159" t="s">
        <v>2062</v>
      </c>
    </row>
    <row r="148" spans="1:65" s="2" customFormat="1" ht="21.75" customHeight="1">
      <c r="A148" s="29"/>
      <c r="B148" s="146"/>
      <c r="C148" s="147" t="s">
        <v>233</v>
      </c>
      <c r="D148" s="147" t="s">
        <v>159</v>
      </c>
      <c r="E148" s="148" t="s">
        <v>2063</v>
      </c>
      <c r="F148" s="149" t="s">
        <v>2064</v>
      </c>
      <c r="G148" s="150" t="s">
        <v>342</v>
      </c>
      <c r="H148" s="151">
        <v>25</v>
      </c>
      <c r="I148" s="152"/>
      <c r="J148" s="153">
        <f t="shared" si="0"/>
        <v>0</v>
      </c>
      <c r="K148" s="154"/>
      <c r="L148" s="30"/>
      <c r="M148" s="155" t="s">
        <v>1</v>
      </c>
      <c r="N148" s="156" t="s">
        <v>40</v>
      </c>
      <c r="O148" s="55"/>
      <c r="P148" s="157">
        <f t="shared" si="1"/>
        <v>0</v>
      </c>
      <c r="Q148" s="157">
        <v>0</v>
      </c>
      <c r="R148" s="157">
        <f t="shared" si="2"/>
        <v>0</v>
      </c>
      <c r="S148" s="157">
        <v>0</v>
      </c>
      <c r="T148" s="158">
        <f t="shared" si="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9" t="s">
        <v>418</v>
      </c>
      <c r="AT148" s="159" t="s">
        <v>159</v>
      </c>
      <c r="AU148" s="159" t="s">
        <v>102</v>
      </c>
      <c r="AY148" s="14" t="s">
        <v>157</v>
      </c>
      <c r="BE148" s="160">
        <f t="shared" si="4"/>
        <v>0</v>
      </c>
      <c r="BF148" s="160">
        <f t="shared" si="5"/>
        <v>0</v>
      </c>
      <c r="BG148" s="160">
        <f t="shared" si="6"/>
        <v>0</v>
      </c>
      <c r="BH148" s="160">
        <f t="shared" si="7"/>
        <v>0</v>
      </c>
      <c r="BI148" s="160">
        <f t="shared" si="8"/>
        <v>0</v>
      </c>
      <c r="BJ148" s="14" t="s">
        <v>102</v>
      </c>
      <c r="BK148" s="160">
        <f t="shared" si="9"/>
        <v>0</v>
      </c>
      <c r="BL148" s="14" t="s">
        <v>418</v>
      </c>
      <c r="BM148" s="159" t="s">
        <v>2065</v>
      </c>
    </row>
    <row r="149" spans="1:65" s="2" customFormat="1" ht="21.75" customHeight="1">
      <c r="A149" s="29"/>
      <c r="B149" s="146"/>
      <c r="C149" s="161" t="s">
        <v>7</v>
      </c>
      <c r="D149" s="161" t="s">
        <v>224</v>
      </c>
      <c r="E149" s="162" t="s">
        <v>2066</v>
      </c>
      <c r="F149" s="163" t="s">
        <v>2067</v>
      </c>
      <c r="G149" s="164" t="s">
        <v>342</v>
      </c>
      <c r="H149" s="165">
        <v>24</v>
      </c>
      <c r="I149" s="166"/>
      <c r="J149" s="167">
        <f t="shared" si="0"/>
        <v>0</v>
      </c>
      <c r="K149" s="168"/>
      <c r="L149" s="169"/>
      <c r="M149" s="170" t="s">
        <v>1</v>
      </c>
      <c r="N149" s="171" t="s">
        <v>40</v>
      </c>
      <c r="O149" s="55"/>
      <c r="P149" s="157">
        <f t="shared" si="1"/>
        <v>0</v>
      </c>
      <c r="Q149" s="157">
        <v>1.6999999999999999E-3</v>
      </c>
      <c r="R149" s="157">
        <f t="shared" si="2"/>
        <v>4.0800000000000003E-2</v>
      </c>
      <c r="S149" s="157">
        <v>0</v>
      </c>
      <c r="T149" s="158">
        <f t="shared" si="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9" t="s">
        <v>1093</v>
      </c>
      <c r="AT149" s="159" t="s">
        <v>224</v>
      </c>
      <c r="AU149" s="159" t="s">
        <v>102</v>
      </c>
      <c r="AY149" s="14" t="s">
        <v>157</v>
      </c>
      <c r="BE149" s="160">
        <f t="shared" si="4"/>
        <v>0</v>
      </c>
      <c r="BF149" s="160">
        <f t="shared" si="5"/>
        <v>0</v>
      </c>
      <c r="BG149" s="160">
        <f t="shared" si="6"/>
        <v>0</v>
      </c>
      <c r="BH149" s="160">
        <f t="shared" si="7"/>
        <v>0</v>
      </c>
      <c r="BI149" s="160">
        <f t="shared" si="8"/>
        <v>0</v>
      </c>
      <c r="BJ149" s="14" t="s">
        <v>102</v>
      </c>
      <c r="BK149" s="160">
        <f t="shared" si="9"/>
        <v>0</v>
      </c>
      <c r="BL149" s="14" t="s">
        <v>1093</v>
      </c>
      <c r="BM149" s="159" t="s">
        <v>2068</v>
      </c>
    </row>
    <row r="150" spans="1:65" s="2" customFormat="1" ht="21.75" customHeight="1">
      <c r="A150" s="29"/>
      <c r="B150" s="146"/>
      <c r="C150" s="161" t="s">
        <v>240</v>
      </c>
      <c r="D150" s="161" t="s">
        <v>224</v>
      </c>
      <c r="E150" s="162" t="s">
        <v>2069</v>
      </c>
      <c r="F150" s="163" t="s">
        <v>2070</v>
      </c>
      <c r="G150" s="164" t="s">
        <v>342</v>
      </c>
      <c r="H150" s="165">
        <v>1</v>
      </c>
      <c r="I150" s="166"/>
      <c r="J150" s="167">
        <f t="shared" si="0"/>
        <v>0</v>
      </c>
      <c r="K150" s="168"/>
      <c r="L150" s="169"/>
      <c r="M150" s="170" t="s">
        <v>1</v>
      </c>
      <c r="N150" s="171" t="s">
        <v>40</v>
      </c>
      <c r="O150" s="55"/>
      <c r="P150" s="157">
        <f t="shared" si="1"/>
        <v>0</v>
      </c>
      <c r="Q150" s="157">
        <v>1.6999999999999999E-3</v>
      </c>
      <c r="R150" s="157">
        <f t="shared" si="2"/>
        <v>1.6999999999999999E-3</v>
      </c>
      <c r="S150" s="157">
        <v>0</v>
      </c>
      <c r="T150" s="158">
        <f t="shared" si="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9" t="s">
        <v>1093</v>
      </c>
      <c r="AT150" s="159" t="s">
        <v>224</v>
      </c>
      <c r="AU150" s="159" t="s">
        <v>102</v>
      </c>
      <c r="AY150" s="14" t="s">
        <v>157</v>
      </c>
      <c r="BE150" s="160">
        <f t="shared" si="4"/>
        <v>0</v>
      </c>
      <c r="BF150" s="160">
        <f t="shared" si="5"/>
        <v>0</v>
      </c>
      <c r="BG150" s="160">
        <f t="shared" si="6"/>
        <v>0</v>
      </c>
      <c r="BH150" s="160">
        <f t="shared" si="7"/>
        <v>0</v>
      </c>
      <c r="BI150" s="160">
        <f t="shared" si="8"/>
        <v>0</v>
      </c>
      <c r="BJ150" s="14" t="s">
        <v>102</v>
      </c>
      <c r="BK150" s="160">
        <f t="shared" si="9"/>
        <v>0</v>
      </c>
      <c r="BL150" s="14" t="s">
        <v>1093</v>
      </c>
      <c r="BM150" s="159" t="s">
        <v>2071</v>
      </c>
    </row>
    <row r="151" spans="1:65" s="2" customFormat="1" ht="16.5" customHeight="1">
      <c r="A151" s="29"/>
      <c r="B151" s="146"/>
      <c r="C151" s="147" t="s">
        <v>244</v>
      </c>
      <c r="D151" s="147" t="s">
        <v>159</v>
      </c>
      <c r="E151" s="148" t="s">
        <v>1711</v>
      </c>
      <c r="F151" s="149" t="s">
        <v>1712</v>
      </c>
      <c r="G151" s="150" t="s">
        <v>1713</v>
      </c>
      <c r="H151" s="151">
        <v>25</v>
      </c>
      <c r="I151" s="152"/>
      <c r="J151" s="153">
        <f t="shared" si="0"/>
        <v>0</v>
      </c>
      <c r="K151" s="154"/>
      <c r="L151" s="30"/>
      <c r="M151" s="155" t="s">
        <v>1</v>
      </c>
      <c r="N151" s="156" t="s">
        <v>40</v>
      </c>
      <c r="O151" s="55"/>
      <c r="P151" s="157">
        <f t="shared" si="1"/>
        <v>0</v>
      </c>
      <c r="Q151" s="157">
        <v>0</v>
      </c>
      <c r="R151" s="157">
        <f t="shared" si="2"/>
        <v>0</v>
      </c>
      <c r="S151" s="157">
        <v>0</v>
      </c>
      <c r="T151" s="158">
        <f t="shared" si="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9" t="s">
        <v>418</v>
      </c>
      <c r="AT151" s="159" t="s">
        <v>159</v>
      </c>
      <c r="AU151" s="159" t="s">
        <v>102</v>
      </c>
      <c r="AY151" s="14" t="s">
        <v>157</v>
      </c>
      <c r="BE151" s="160">
        <f t="shared" si="4"/>
        <v>0</v>
      </c>
      <c r="BF151" s="160">
        <f t="shared" si="5"/>
        <v>0</v>
      </c>
      <c r="BG151" s="160">
        <f t="shared" si="6"/>
        <v>0</v>
      </c>
      <c r="BH151" s="160">
        <f t="shared" si="7"/>
        <v>0</v>
      </c>
      <c r="BI151" s="160">
        <f t="shared" si="8"/>
        <v>0</v>
      </c>
      <c r="BJ151" s="14" t="s">
        <v>102</v>
      </c>
      <c r="BK151" s="160">
        <f t="shared" si="9"/>
        <v>0</v>
      </c>
      <c r="BL151" s="14" t="s">
        <v>418</v>
      </c>
      <c r="BM151" s="159" t="s">
        <v>1714</v>
      </c>
    </row>
    <row r="152" spans="1:65" s="2" customFormat="1" ht="16.5" customHeight="1">
      <c r="A152" s="29"/>
      <c r="B152" s="146"/>
      <c r="C152" s="161" t="s">
        <v>248</v>
      </c>
      <c r="D152" s="161" t="s">
        <v>224</v>
      </c>
      <c r="E152" s="162" t="s">
        <v>1715</v>
      </c>
      <c r="F152" s="163" t="s">
        <v>1716</v>
      </c>
      <c r="G152" s="164" t="s">
        <v>1717</v>
      </c>
      <c r="H152" s="165">
        <v>25</v>
      </c>
      <c r="I152" s="166"/>
      <c r="J152" s="167">
        <f t="shared" si="0"/>
        <v>0</v>
      </c>
      <c r="K152" s="168"/>
      <c r="L152" s="169"/>
      <c r="M152" s="170" t="s">
        <v>1</v>
      </c>
      <c r="N152" s="171" t="s">
        <v>40</v>
      </c>
      <c r="O152" s="55"/>
      <c r="P152" s="157">
        <f t="shared" si="1"/>
        <v>0</v>
      </c>
      <c r="Q152" s="157">
        <v>0</v>
      </c>
      <c r="R152" s="157">
        <f t="shared" si="2"/>
        <v>0</v>
      </c>
      <c r="S152" s="157">
        <v>0</v>
      </c>
      <c r="T152" s="158">
        <f t="shared" si="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59" t="s">
        <v>1093</v>
      </c>
      <c r="AT152" s="159" t="s">
        <v>224</v>
      </c>
      <c r="AU152" s="159" t="s">
        <v>102</v>
      </c>
      <c r="AY152" s="14" t="s">
        <v>157</v>
      </c>
      <c r="BE152" s="160">
        <f t="shared" si="4"/>
        <v>0</v>
      </c>
      <c r="BF152" s="160">
        <f t="shared" si="5"/>
        <v>0</v>
      </c>
      <c r="BG152" s="160">
        <f t="shared" si="6"/>
        <v>0</v>
      </c>
      <c r="BH152" s="160">
        <f t="shared" si="7"/>
        <v>0</v>
      </c>
      <c r="BI152" s="160">
        <f t="shared" si="8"/>
        <v>0</v>
      </c>
      <c r="BJ152" s="14" t="s">
        <v>102</v>
      </c>
      <c r="BK152" s="160">
        <f t="shared" si="9"/>
        <v>0</v>
      </c>
      <c r="BL152" s="14" t="s">
        <v>1093</v>
      </c>
      <c r="BM152" s="159" t="s">
        <v>1718</v>
      </c>
    </row>
    <row r="153" spans="1:65" s="2" customFormat="1" ht="16.5" customHeight="1">
      <c r="A153" s="29"/>
      <c r="B153" s="146"/>
      <c r="C153" s="161" t="s">
        <v>252</v>
      </c>
      <c r="D153" s="161" t="s">
        <v>224</v>
      </c>
      <c r="E153" s="162" t="s">
        <v>1719</v>
      </c>
      <c r="F153" s="163" t="s">
        <v>1720</v>
      </c>
      <c r="G153" s="164" t="s">
        <v>342</v>
      </c>
      <c r="H153" s="165">
        <v>25</v>
      </c>
      <c r="I153" s="166"/>
      <c r="J153" s="167">
        <f t="shared" si="0"/>
        <v>0</v>
      </c>
      <c r="K153" s="168"/>
      <c r="L153" s="169"/>
      <c r="M153" s="170" t="s">
        <v>1</v>
      </c>
      <c r="N153" s="171" t="s">
        <v>40</v>
      </c>
      <c r="O153" s="55"/>
      <c r="P153" s="157">
        <f t="shared" si="1"/>
        <v>0</v>
      </c>
      <c r="Q153" s="157">
        <v>0</v>
      </c>
      <c r="R153" s="157">
        <f t="shared" si="2"/>
        <v>0</v>
      </c>
      <c r="S153" s="157">
        <v>0</v>
      </c>
      <c r="T153" s="158">
        <f t="shared" si="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59" t="s">
        <v>1093</v>
      </c>
      <c r="AT153" s="159" t="s">
        <v>224</v>
      </c>
      <c r="AU153" s="159" t="s">
        <v>102</v>
      </c>
      <c r="AY153" s="14" t="s">
        <v>157</v>
      </c>
      <c r="BE153" s="160">
        <f t="shared" si="4"/>
        <v>0</v>
      </c>
      <c r="BF153" s="160">
        <f t="shared" si="5"/>
        <v>0</v>
      </c>
      <c r="BG153" s="160">
        <f t="shared" si="6"/>
        <v>0</v>
      </c>
      <c r="BH153" s="160">
        <f t="shared" si="7"/>
        <v>0</v>
      </c>
      <c r="BI153" s="160">
        <f t="shared" si="8"/>
        <v>0</v>
      </c>
      <c r="BJ153" s="14" t="s">
        <v>102</v>
      </c>
      <c r="BK153" s="160">
        <f t="shared" si="9"/>
        <v>0</v>
      </c>
      <c r="BL153" s="14" t="s">
        <v>1093</v>
      </c>
      <c r="BM153" s="159" t="s">
        <v>1721</v>
      </c>
    </row>
    <row r="154" spans="1:65" s="2" customFormat="1" ht="16.5" customHeight="1">
      <c r="A154" s="29"/>
      <c r="B154" s="146"/>
      <c r="C154" s="161" t="s">
        <v>256</v>
      </c>
      <c r="D154" s="161" t="s">
        <v>224</v>
      </c>
      <c r="E154" s="162" t="s">
        <v>1722</v>
      </c>
      <c r="F154" s="163" t="s">
        <v>1723</v>
      </c>
      <c r="G154" s="164" t="s">
        <v>342</v>
      </c>
      <c r="H154" s="165">
        <v>25</v>
      </c>
      <c r="I154" s="166"/>
      <c r="J154" s="167">
        <f t="shared" si="0"/>
        <v>0</v>
      </c>
      <c r="K154" s="168"/>
      <c r="L154" s="169"/>
      <c r="M154" s="170" t="s">
        <v>1</v>
      </c>
      <c r="N154" s="171" t="s">
        <v>40</v>
      </c>
      <c r="O154" s="55"/>
      <c r="P154" s="157">
        <f t="shared" si="1"/>
        <v>0</v>
      </c>
      <c r="Q154" s="157">
        <v>0</v>
      </c>
      <c r="R154" s="157">
        <f t="shared" si="2"/>
        <v>0</v>
      </c>
      <c r="S154" s="157">
        <v>0</v>
      </c>
      <c r="T154" s="158">
        <f t="shared" si="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59" t="s">
        <v>1093</v>
      </c>
      <c r="AT154" s="159" t="s">
        <v>224</v>
      </c>
      <c r="AU154" s="159" t="s">
        <v>102</v>
      </c>
      <c r="AY154" s="14" t="s">
        <v>157</v>
      </c>
      <c r="BE154" s="160">
        <f t="shared" si="4"/>
        <v>0</v>
      </c>
      <c r="BF154" s="160">
        <f t="shared" si="5"/>
        <v>0</v>
      </c>
      <c r="BG154" s="160">
        <f t="shared" si="6"/>
        <v>0</v>
      </c>
      <c r="BH154" s="160">
        <f t="shared" si="7"/>
        <v>0</v>
      </c>
      <c r="BI154" s="160">
        <f t="shared" si="8"/>
        <v>0</v>
      </c>
      <c r="BJ154" s="14" t="s">
        <v>102</v>
      </c>
      <c r="BK154" s="160">
        <f t="shared" si="9"/>
        <v>0</v>
      </c>
      <c r="BL154" s="14" t="s">
        <v>1093</v>
      </c>
      <c r="BM154" s="159" t="s">
        <v>1724</v>
      </c>
    </row>
    <row r="155" spans="1:65" s="2" customFormat="1" ht="24">
      <c r="A155" s="29"/>
      <c r="B155" s="146"/>
      <c r="C155" s="147" t="s">
        <v>260</v>
      </c>
      <c r="D155" s="147" t="s">
        <v>159</v>
      </c>
      <c r="E155" s="148" t="s">
        <v>1725</v>
      </c>
      <c r="F155" s="149" t="s">
        <v>1726</v>
      </c>
      <c r="G155" s="150" t="s">
        <v>171</v>
      </c>
      <c r="H155" s="151">
        <v>316</v>
      </c>
      <c r="I155" s="152"/>
      <c r="J155" s="153">
        <f t="shared" si="0"/>
        <v>0</v>
      </c>
      <c r="K155" s="154"/>
      <c r="L155" s="30"/>
      <c r="M155" s="155" t="s">
        <v>1</v>
      </c>
      <c r="N155" s="156" t="s">
        <v>40</v>
      </c>
      <c r="O155" s="55"/>
      <c r="P155" s="157">
        <f t="shared" si="1"/>
        <v>0</v>
      </c>
      <c r="Q155" s="157">
        <v>0</v>
      </c>
      <c r="R155" s="157">
        <f t="shared" si="2"/>
        <v>0</v>
      </c>
      <c r="S155" s="157">
        <v>0</v>
      </c>
      <c r="T155" s="158">
        <f t="shared" si="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59" t="s">
        <v>418</v>
      </c>
      <c r="AT155" s="159" t="s">
        <v>159</v>
      </c>
      <c r="AU155" s="159" t="s">
        <v>102</v>
      </c>
      <c r="AY155" s="14" t="s">
        <v>157</v>
      </c>
      <c r="BE155" s="160">
        <f t="shared" si="4"/>
        <v>0</v>
      </c>
      <c r="BF155" s="160">
        <f t="shared" si="5"/>
        <v>0</v>
      </c>
      <c r="BG155" s="160">
        <f t="shared" si="6"/>
        <v>0</v>
      </c>
      <c r="BH155" s="160">
        <f t="shared" si="7"/>
        <v>0</v>
      </c>
      <c r="BI155" s="160">
        <f t="shared" si="8"/>
        <v>0</v>
      </c>
      <c r="BJ155" s="14" t="s">
        <v>102</v>
      </c>
      <c r="BK155" s="160">
        <f t="shared" si="9"/>
        <v>0</v>
      </c>
      <c r="BL155" s="14" t="s">
        <v>418</v>
      </c>
      <c r="BM155" s="159" t="s">
        <v>1727</v>
      </c>
    </row>
    <row r="156" spans="1:65" s="2" customFormat="1" ht="21.75" customHeight="1">
      <c r="A156" s="29"/>
      <c r="B156" s="146"/>
      <c r="C156" s="161" t="s">
        <v>265</v>
      </c>
      <c r="D156" s="161" t="s">
        <v>224</v>
      </c>
      <c r="E156" s="162" t="s">
        <v>1728</v>
      </c>
      <c r="F156" s="163" t="s">
        <v>1729</v>
      </c>
      <c r="G156" s="164" t="s">
        <v>263</v>
      </c>
      <c r="H156" s="165">
        <v>1.026</v>
      </c>
      <c r="I156" s="166"/>
      <c r="J156" s="167">
        <f t="shared" si="0"/>
        <v>0</v>
      </c>
      <c r="K156" s="168"/>
      <c r="L156" s="169"/>
      <c r="M156" s="170" t="s">
        <v>1</v>
      </c>
      <c r="N156" s="171" t="s">
        <v>40</v>
      </c>
      <c r="O156" s="55"/>
      <c r="P156" s="157">
        <f t="shared" si="1"/>
        <v>0</v>
      </c>
      <c r="Q156" s="157">
        <v>1E-3</v>
      </c>
      <c r="R156" s="157">
        <f t="shared" si="2"/>
        <v>1.0300000000000001E-3</v>
      </c>
      <c r="S156" s="157">
        <v>0</v>
      </c>
      <c r="T156" s="158">
        <f t="shared" si="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59" t="s">
        <v>1093</v>
      </c>
      <c r="AT156" s="159" t="s">
        <v>224</v>
      </c>
      <c r="AU156" s="159" t="s">
        <v>102</v>
      </c>
      <c r="AY156" s="14" t="s">
        <v>157</v>
      </c>
      <c r="BE156" s="160">
        <f t="shared" si="4"/>
        <v>0</v>
      </c>
      <c r="BF156" s="160">
        <f t="shared" si="5"/>
        <v>0</v>
      </c>
      <c r="BG156" s="160">
        <f t="shared" si="6"/>
        <v>0</v>
      </c>
      <c r="BH156" s="160">
        <f t="shared" si="7"/>
        <v>0</v>
      </c>
      <c r="BI156" s="160">
        <f t="shared" si="8"/>
        <v>0</v>
      </c>
      <c r="BJ156" s="14" t="s">
        <v>102</v>
      </c>
      <c r="BK156" s="160">
        <f t="shared" si="9"/>
        <v>0</v>
      </c>
      <c r="BL156" s="14" t="s">
        <v>1093</v>
      </c>
      <c r="BM156" s="159" t="s">
        <v>1730</v>
      </c>
    </row>
    <row r="157" spans="1:65" s="2" customFormat="1" ht="21.75" customHeight="1">
      <c r="A157" s="29"/>
      <c r="B157" s="146"/>
      <c r="C157" s="161" t="s">
        <v>269</v>
      </c>
      <c r="D157" s="161" t="s">
        <v>224</v>
      </c>
      <c r="E157" s="162" t="s">
        <v>1731</v>
      </c>
      <c r="F157" s="163" t="s">
        <v>1732</v>
      </c>
      <c r="G157" s="164" t="s">
        <v>263</v>
      </c>
      <c r="H157" s="165">
        <v>0.51300000000000001</v>
      </c>
      <c r="I157" s="166"/>
      <c r="J157" s="167">
        <f t="shared" si="0"/>
        <v>0</v>
      </c>
      <c r="K157" s="168"/>
      <c r="L157" s="169"/>
      <c r="M157" s="170" t="s">
        <v>1</v>
      </c>
      <c r="N157" s="171" t="s">
        <v>40</v>
      </c>
      <c r="O157" s="55"/>
      <c r="P157" s="157">
        <f t="shared" si="1"/>
        <v>0</v>
      </c>
      <c r="Q157" s="157">
        <v>1E-3</v>
      </c>
      <c r="R157" s="157">
        <f t="shared" si="2"/>
        <v>5.1000000000000004E-4</v>
      </c>
      <c r="S157" s="157">
        <v>0</v>
      </c>
      <c r="T157" s="158">
        <f t="shared" si="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59" t="s">
        <v>1093</v>
      </c>
      <c r="AT157" s="159" t="s">
        <v>224</v>
      </c>
      <c r="AU157" s="159" t="s">
        <v>102</v>
      </c>
      <c r="AY157" s="14" t="s">
        <v>157</v>
      </c>
      <c r="BE157" s="160">
        <f t="shared" si="4"/>
        <v>0</v>
      </c>
      <c r="BF157" s="160">
        <f t="shared" si="5"/>
        <v>0</v>
      </c>
      <c r="BG157" s="160">
        <f t="shared" si="6"/>
        <v>0</v>
      </c>
      <c r="BH157" s="160">
        <f t="shared" si="7"/>
        <v>0</v>
      </c>
      <c r="BI157" s="160">
        <f t="shared" si="8"/>
        <v>0</v>
      </c>
      <c r="BJ157" s="14" t="s">
        <v>102</v>
      </c>
      <c r="BK157" s="160">
        <f t="shared" si="9"/>
        <v>0</v>
      </c>
      <c r="BL157" s="14" t="s">
        <v>1093</v>
      </c>
      <c r="BM157" s="159" t="s">
        <v>1733</v>
      </c>
    </row>
    <row r="158" spans="1:65" s="2" customFormat="1" ht="16.5" customHeight="1">
      <c r="A158" s="29"/>
      <c r="B158" s="146"/>
      <c r="C158" s="161" t="s">
        <v>273</v>
      </c>
      <c r="D158" s="161" t="s">
        <v>224</v>
      </c>
      <c r="E158" s="162" t="s">
        <v>1734</v>
      </c>
      <c r="F158" s="163" t="s">
        <v>1735</v>
      </c>
      <c r="G158" s="164" t="s">
        <v>263</v>
      </c>
      <c r="H158" s="165">
        <v>0.51300000000000001</v>
      </c>
      <c r="I158" s="166"/>
      <c r="J158" s="167">
        <f t="shared" si="0"/>
        <v>0</v>
      </c>
      <c r="K158" s="168"/>
      <c r="L158" s="169"/>
      <c r="M158" s="170" t="s">
        <v>1</v>
      </c>
      <c r="N158" s="171" t="s">
        <v>40</v>
      </c>
      <c r="O158" s="55"/>
      <c r="P158" s="157">
        <f t="shared" si="1"/>
        <v>0</v>
      </c>
      <c r="Q158" s="157">
        <v>1E-3</v>
      </c>
      <c r="R158" s="157">
        <f t="shared" si="2"/>
        <v>5.1000000000000004E-4</v>
      </c>
      <c r="S158" s="157">
        <v>0</v>
      </c>
      <c r="T158" s="158">
        <f t="shared" si="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59" t="s">
        <v>1093</v>
      </c>
      <c r="AT158" s="159" t="s">
        <v>224</v>
      </c>
      <c r="AU158" s="159" t="s">
        <v>102</v>
      </c>
      <c r="AY158" s="14" t="s">
        <v>157</v>
      </c>
      <c r="BE158" s="160">
        <f t="shared" si="4"/>
        <v>0</v>
      </c>
      <c r="BF158" s="160">
        <f t="shared" si="5"/>
        <v>0</v>
      </c>
      <c r="BG158" s="160">
        <f t="shared" si="6"/>
        <v>0</v>
      </c>
      <c r="BH158" s="160">
        <f t="shared" si="7"/>
        <v>0</v>
      </c>
      <c r="BI158" s="160">
        <f t="shared" si="8"/>
        <v>0</v>
      </c>
      <c r="BJ158" s="14" t="s">
        <v>102</v>
      </c>
      <c r="BK158" s="160">
        <f t="shared" si="9"/>
        <v>0</v>
      </c>
      <c r="BL158" s="14" t="s">
        <v>1093</v>
      </c>
      <c r="BM158" s="159" t="s">
        <v>1736</v>
      </c>
    </row>
    <row r="159" spans="1:65" s="2" customFormat="1" ht="24">
      <c r="A159" s="29"/>
      <c r="B159" s="146"/>
      <c r="C159" s="147" t="s">
        <v>278</v>
      </c>
      <c r="D159" s="147" t="s">
        <v>159</v>
      </c>
      <c r="E159" s="148" t="s">
        <v>1737</v>
      </c>
      <c r="F159" s="149" t="s">
        <v>1738</v>
      </c>
      <c r="G159" s="150" t="s">
        <v>171</v>
      </c>
      <c r="H159" s="151">
        <v>632</v>
      </c>
      <c r="I159" s="152"/>
      <c r="J159" s="153">
        <f t="shared" si="0"/>
        <v>0</v>
      </c>
      <c r="K159" s="154"/>
      <c r="L159" s="30"/>
      <c r="M159" s="155" t="s">
        <v>1</v>
      </c>
      <c r="N159" s="156" t="s">
        <v>40</v>
      </c>
      <c r="O159" s="55"/>
      <c r="P159" s="157">
        <f t="shared" si="1"/>
        <v>0</v>
      </c>
      <c r="Q159" s="157">
        <v>0</v>
      </c>
      <c r="R159" s="157">
        <f t="shared" si="2"/>
        <v>0</v>
      </c>
      <c r="S159" s="157">
        <v>0</v>
      </c>
      <c r="T159" s="158">
        <f t="shared" si="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59" t="s">
        <v>418</v>
      </c>
      <c r="AT159" s="159" t="s">
        <v>159</v>
      </c>
      <c r="AU159" s="159" t="s">
        <v>102</v>
      </c>
      <c r="AY159" s="14" t="s">
        <v>157</v>
      </c>
      <c r="BE159" s="160">
        <f t="shared" si="4"/>
        <v>0</v>
      </c>
      <c r="BF159" s="160">
        <f t="shared" si="5"/>
        <v>0</v>
      </c>
      <c r="BG159" s="160">
        <f t="shared" si="6"/>
        <v>0</v>
      </c>
      <c r="BH159" s="160">
        <f t="shared" si="7"/>
        <v>0</v>
      </c>
      <c r="BI159" s="160">
        <f t="shared" si="8"/>
        <v>0</v>
      </c>
      <c r="BJ159" s="14" t="s">
        <v>102</v>
      </c>
      <c r="BK159" s="160">
        <f t="shared" si="9"/>
        <v>0</v>
      </c>
      <c r="BL159" s="14" t="s">
        <v>418</v>
      </c>
      <c r="BM159" s="159" t="s">
        <v>1739</v>
      </c>
    </row>
    <row r="160" spans="1:65" s="2" customFormat="1" ht="16.5" customHeight="1">
      <c r="A160" s="29"/>
      <c r="B160" s="146"/>
      <c r="C160" s="161" t="s">
        <v>282</v>
      </c>
      <c r="D160" s="161" t="s">
        <v>224</v>
      </c>
      <c r="E160" s="162" t="s">
        <v>1740</v>
      </c>
      <c r="F160" s="163" t="s">
        <v>1741</v>
      </c>
      <c r="G160" s="164" t="s">
        <v>263</v>
      </c>
      <c r="H160" s="165">
        <v>595.34400000000005</v>
      </c>
      <c r="I160" s="166"/>
      <c r="J160" s="167">
        <f t="shared" si="0"/>
        <v>0</v>
      </c>
      <c r="K160" s="168"/>
      <c r="L160" s="169"/>
      <c r="M160" s="170" t="s">
        <v>1</v>
      </c>
      <c r="N160" s="171" t="s">
        <v>40</v>
      </c>
      <c r="O160" s="55"/>
      <c r="P160" s="157">
        <f t="shared" si="1"/>
        <v>0</v>
      </c>
      <c r="Q160" s="157">
        <v>1E-3</v>
      </c>
      <c r="R160" s="157">
        <f t="shared" si="2"/>
        <v>0.59533999999999998</v>
      </c>
      <c r="S160" s="157">
        <v>0</v>
      </c>
      <c r="T160" s="158">
        <f t="shared" si="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59" t="s">
        <v>1093</v>
      </c>
      <c r="AT160" s="159" t="s">
        <v>224</v>
      </c>
      <c r="AU160" s="159" t="s">
        <v>102</v>
      </c>
      <c r="AY160" s="14" t="s">
        <v>157</v>
      </c>
      <c r="BE160" s="160">
        <f t="shared" si="4"/>
        <v>0</v>
      </c>
      <c r="BF160" s="160">
        <f t="shared" si="5"/>
        <v>0</v>
      </c>
      <c r="BG160" s="160">
        <f t="shared" si="6"/>
        <v>0</v>
      </c>
      <c r="BH160" s="160">
        <f t="shared" si="7"/>
        <v>0</v>
      </c>
      <c r="BI160" s="160">
        <f t="shared" si="8"/>
        <v>0</v>
      </c>
      <c r="BJ160" s="14" t="s">
        <v>102</v>
      </c>
      <c r="BK160" s="160">
        <f t="shared" si="9"/>
        <v>0</v>
      </c>
      <c r="BL160" s="14" t="s">
        <v>1093</v>
      </c>
      <c r="BM160" s="159" t="s">
        <v>1742</v>
      </c>
    </row>
    <row r="161" spans="1:65" s="2" customFormat="1" ht="24">
      <c r="A161" s="29"/>
      <c r="B161" s="146"/>
      <c r="C161" s="147" t="s">
        <v>286</v>
      </c>
      <c r="D161" s="147" t="s">
        <v>159</v>
      </c>
      <c r="E161" s="148" t="s">
        <v>2013</v>
      </c>
      <c r="F161" s="149" t="s">
        <v>2014</v>
      </c>
      <c r="G161" s="150" t="s">
        <v>171</v>
      </c>
      <c r="H161" s="151">
        <v>52</v>
      </c>
      <c r="I161" s="152"/>
      <c r="J161" s="153">
        <f t="shared" si="0"/>
        <v>0</v>
      </c>
      <c r="K161" s="154"/>
      <c r="L161" s="30"/>
      <c r="M161" s="155" t="s">
        <v>1</v>
      </c>
      <c r="N161" s="156" t="s">
        <v>40</v>
      </c>
      <c r="O161" s="55"/>
      <c r="P161" s="157">
        <f t="shared" si="1"/>
        <v>0</v>
      </c>
      <c r="Q161" s="157">
        <v>0</v>
      </c>
      <c r="R161" s="157">
        <f t="shared" si="2"/>
        <v>0</v>
      </c>
      <c r="S161" s="157">
        <v>0</v>
      </c>
      <c r="T161" s="158">
        <f t="shared" si="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59" t="s">
        <v>418</v>
      </c>
      <c r="AT161" s="159" t="s">
        <v>159</v>
      </c>
      <c r="AU161" s="159" t="s">
        <v>102</v>
      </c>
      <c r="AY161" s="14" t="s">
        <v>157</v>
      </c>
      <c r="BE161" s="160">
        <f t="shared" si="4"/>
        <v>0</v>
      </c>
      <c r="BF161" s="160">
        <f t="shared" si="5"/>
        <v>0</v>
      </c>
      <c r="BG161" s="160">
        <f t="shared" si="6"/>
        <v>0</v>
      </c>
      <c r="BH161" s="160">
        <f t="shared" si="7"/>
        <v>0</v>
      </c>
      <c r="BI161" s="160">
        <f t="shared" si="8"/>
        <v>0</v>
      </c>
      <c r="BJ161" s="14" t="s">
        <v>102</v>
      </c>
      <c r="BK161" s="160">
        <f t="shared" si="9"/>
        <v>0</v>
      </c>
      <c r="BL161" s="14" t="s">
        <v>418</v>
      </c>
      <c r="BM161" s="159" t="s">
        <v>2015</v>
      </c>
    </row>
    <row r="162" spans="1:65" s="2" customFormat="1" ht="36">
      <c r="A162" s="29"/>
      <c r="B162" s="146"/>
      <c r="C162" s="161" t="s">
        <v>290</v>
      </c>
      <c r="D162" s="161" t="s">
        <v>224</v>
      </c>
      <c r="E162" s="162" t="s">
        <v>2016</v>
      </c>
      <c r="F162" s="163" t="s">
        <v>2017</v>
      </c>
      <c r="G162" s="164" t="s">
        <v>263</v>
      </c>
      <c r="H162" s="165">
        <v>32.5</v>
      </c>
      <c r="I162" s="166"/>
      <c r="J162" s="167">
        <f t="shared" si="0"/>
        <v>0</v>
      </c>
      <c r="K162" s="168"/>
      <c r="L162" s="169"/>
      <c r="M162" s="170" t="s">
        <v>1</v>
      </c>
      <c r="N162" s="171" t="s">
        <v>40</v>
      </c>
      <c r="O162" s="55"/>
      <c r="P162" s="157">
        <f t="shared" si="1"/>
        <v>0</v>
      </c>
      <c r="Q162" s="157">
        <v>1E-3</v>
      </c>
      <c r="R162" s="157">
        <f t="shared" si="2"/>
        <v>3.2500000000000001E-2</v>
      </c>
      <c r="S162" s="157">
        <v>0</v>
      </c>
      <c r="T162" s="158">
        <f t="shared" si="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59" t="s">
        <v>1093</v>
      </c>
      <c r="AT162" s="159" t="s">
        <v>224</v>
      </c>
      <c r="AU162" s="159" t="s">
        <v>102</v>
      </c>
      <c r="AY162" s="14" t="s">
        <v>157</v>
      </c>
      <c r="BE162" s="160">
        <f t="shared" si="4"/>
        <v>0</v>
      </c>
      <c r="BF162" s="160">
        <f t="shared" si="5"/>
        <v>0</v>
      </c>
      <c r="BG162" s="160">
        <f t="shared" si="6"/>
        <v>0</v>
      </c>
      <c r="BH162" s="160">
        <f t="shared" si="7"/>
        <v>0</v>
      </c>
      <c r="BI162" s="160">
        <f t="shared" si="8"/>
        <v>0</v>
      </c>
      <c r="BJ162" s="14" t="s">
        <v>102</v>
      </c>
      <c r="BK162" s="160">
        <f t="shared" si="9"/>
        <v>0</v>
      </c>
      <c r="BL162" s="14" t="s">
        <v>1093</v>
      </c>
      <c r="BM162" s="159" t="s">
        <v>2018</v>
      </c>
    </row>
    <row r="163" spans="1:65" s="2" customFormat="1" ht="21.75" customHeight="1">
      <c r="A163" s="29"/>
      <c r="B163" s="146"/>
      <c r="C163" s="147" t="s">
        <v>294</v>
      </c>
      <c r="D163" s="147" t="s">
        <v>159</v>
      </c>
      <c r="E163" s="148" t="s">
        <v>2019</v>
      </c>
      <c r="F163" s="149" t="s">
        <v>2020</v>
      </c>
      <c r="G163" s="150" t="s">
        <v>342</v>
      </c>
      <c r="H163" s="151">
        <v>131</v>
      </c>
      <c r="I163" s="152"/>
      <c r="J163" s="153">
        <f t="shared" si="0"/>
        <v>0</v>
      </c>
      <c r="K163" s="154"/>
      <c r="L163" s="30"/>
      <c r="M163" s="155" t="s">
        <v>1</v>
      </c>
      <c r="N163" s="156" t="s">
        <v>40</v>
      </c>
      <c r="O163" s="55"/>
      <c r="P163" s="157">
        <f t="shared" si="1"/>
        <v>0</v>
      </c>
      <c r="Q163" s="157">
        <v>0</v>
      </c>
      <c r="R163" s="157">
        <f t="shared" si="2"/>
        <v>0</v>
      </c>
      <c r="S163" s="157">
        <v>0</v>
      </c>
      <c r="T163" s="158">
        <f t="shared" si="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59" t="s">
        <v>418</v>
      </c>
      <c r="AT163" s="159" t="s">
        <v>159</v>
      </c>
      <c r="AU163" s="159" t="s">
        <v>102</v>
      </c>
      <c r="AY163" s="14" t="s">
        <v>157</v>
      </c>
      <c r="BE163" s="160">
        <f t="shared" si="4"/>
        <v>0</v>
      </c>
      <c r="BF163" s="160">
        <f t="shared" si="5"/>
        <v>0</v>
      </c>
      <c r="BG163" s="160">
        <f t="shared" si="6"/>
        <v>0</v>
      </c>
      <c r="BH163" s="160">
        <f t="shared" si="7"/>
        <v>0</v>
      </c>
      <c r="BI163" s="160">
        <f t="shared" si="8"/>
        <v>0</v>
      </c>
      <c r="BJ163" s="14" t="s">
        <v>102</v>
      </c>
      <c r="BK163" s="160">
        <f t="shared" si="9"/>
        <v>0</v>
      </c>
      <c r="BL163" s="14" t="s">
        <v>418</v>
      </c>
      <c r="BM163" s="159" t="s">
        <v>2021</v>
      </c>
    </row>
    <row r="164" spans="1:65" s="2" customFormat="1" ht="21.75" customHeight="1">
      <c r="A164" s="29"/>
      <c r="B164" s="146"/>
      <c r="C164" s="161" t="s">
        <v>298</v>
      </c>
      <c r="D164" s="161" t="s">
        <v>224</v>
      </c>
      <c r="E164" s="162" t="s">
        <v>2022</v>
      </c>
      <c r="F164" s="163" t="s">
        <v>2023</v>
      </c>
      <c r="G164" s="164" t="s">
        <v>342</v>
      </c>
      <c r="H164" s="165">
        <v>53</v>
      </c>
      <c r="I164" s="166"/>
      <c r="J164" s="167">
        <f t="shared" si="0"/>
        <v>0</v>
      </c>
      <c r="K164" s="168"/>
      <c r="L164" s="169"/>
      <c r="M164" s="170" t="s">
        <v>1</v>
      </c>
      <c r="N164" s="171" t="s">
        <v>40</v>
      </c>
      <c r="O164" s="55"/>
      <c r="P164" s="157">
        <f t="shared" si="1"/>
        <v>0</v>
      </c>
      <c r="Q164" s="157">
        <v>2.2000000000000001E-4</v>
      </c>
      <c r="R164" s="157">
        <f t="shared" si="2"/>
        <v>1.166E-2</v>
      </c>
      <c r="S164" s="157">
        <v>0</v>
      </c>
      <c r="T164" s="158">
        <f t="shared" si="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59" t="s">
        <v>1093</v>
      </c>
      <c r="AT164" s="159" t="s">
        <v>224</v>
      </c>
      <c r="AU164" s="159" t="s">
        <v>102</v>
      </c>
      <c r="AY164" s="14" t="s">
        <v>157</v>
      </c>
      <c r="BE164" s="160">
        <f t="shared" si="4"/>
        <v>0</v>
      </c>
      <c r="BF164" s="160">
        <f t="shared" si="5"/>
        <v>0</v>
      </c>
      <c r="BG164" s="160">
        <f t="shared" si="6"/>
        <v>0</v>
      </c>
      <c r="BH164" s="160">
        <f t="shared" si="7"/>
        <v>0</v>
      </c>
      <c r="BI164" s="160">
        <f t="shared" si="8"/>
        <v>0</v>
      </c>
      <c r="BJ164" s="14" t="s">
        <v>102</v>
      </c>
      <c r="BK164" s="160">
        <f t="shared" si="9"/>
        <v>0</v>
      </c>
      <c r="BL164" s="14" t="s">
        <v>1093</v>
      </c>
      <c r="BM164" s="159" t="s">
        <v>2024</v>
      </c>
    </row>
    <row r="165" spans="1:65" s="2" customFormat="1" ht="16.5" customHeight="1">
      <c r="A165" s="29"/>
      <c r="B165" s="146"/>
      <c r="C165" s="161" t="s">
        <v>302</v>
      </c>
      <c r="D165" s="161" t="s">
        <v>224</v>
      </c>
      <c r="E165" s="162" t="s">
        <v>2072</v>
      </c>
      <c r="F165" s="163" t="s">
        <v>2073</v>
      </c>
      <c r="G165" s="164" t="s">
        <v>342</v>
      </c>
      <c r="H165" s="165">
        <v>52</v>
      </c>
      <c r="I165" s="166"/>
      <c r="J165" s="167">
        <f t="shared" si="0"/>
        <v>0</v>
      </c>
      <c r="K165" s="168"/>
      <c r="L165" s="169"/>
      <c r="M165" s="170" t="s">
        <v>1</v>
      </c>
      <c r="N165" s="171" t="s">
        <v>40</v>
      </c>
      <c r="O165" s="55"/>
      <c r="P165" s="157">
        <f t="shared" si="1"/>
        <v>0</v>
      </c>
      <c r="Q165" s="157">
        <v>1.2E-4</v>
      </c>
      <c r="R165" s="157">
        <f t="shared" si="2"/>
        <v>6.2399999999999999E-3</v>
      </c>
      <c r="S165" s="157">
        <v>0</v>
      </c>
      <c r="T165" s="158">
        <f t="shared" si="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59" t="s">
        <v>1093</v>
      </c>
      <c r="AT165" s="159" t="s">
        <v>224</v>
      </c>
      <c r="AU165" s="159" t="s">
        <v>102</v>
      </c>
      <c r="AY165" s="14" t="s">
        <v>157</v>
      </c>
      <c r="BE165" s="160">
        <f t="shared" si="4"/>
        <v>0</v>
      </c>
      <c r="BF165" s="160">
        <f t="shared" si="5"/>
        <v>0</v>
      </c>
      <c r="BG165" s="160">
        <f t="shared" si="6"/>
        <v>0</v>
      </c>
      <c r="BH165" s="160">
        <f t="shared" si="7"/>
        <v>0</v>
      </c>
      <c r="BI165" s="160">
        <f t="shared" si="8"/>
        <v>0</v>
      </c>
      <c r="BJ165" s="14" t="s">
        <v>102</v>
      </c>
      <c r="BK165" s="160">
        <f t="shared" si="9"/>
        <v>0</v>
      </c>
      <c r="BL165" s="14" t="s">
        <v>1093</v>
      </c>
      <c r="BM165" s="159" t="s">
        <v>2074</v>
      </c>
    </row>
    <row r="166" spans="1:65" s="2" customFormat="1" ht="16.5" customHeight="1">
      <c r="A166" s="29"/>
      <c r="B166" s="146"/>
      <c r="C166" s="161" t="s">
        <v>306</v>
      </c>
      <c r="D166" s="161" t="s">
        <v>224</v>
      </c>
      <c r="E166" s="162" t="s">
        <v>2075</v>
      </c>
      <c r="F166" s="163" t="s">
        <v>2076</v>
      </c>
      <c r="G166" s="164" t="s">
        <v>342</v>
      </c>
      <c r="H166" s="165">
        <v>26</v>
      </c>
      <c r="I166" s="166"/>
      <c r="J166" s="167">
        <f t="shared" si="0"/>
        <v>0</v>
      </c>
      <c r="K166" s="168"/>
      <c r="L166" s="169"/>
      <c r="M166" s="170" t="s">
        <v>1</v>
      </c>
      <c r="N166" s="171" t="s">
        <v>40</v>
      </c>
      <c r="O166" s="55"/>
      <c r="P166" s="157">
        <f t="shared" si="1"/>
        <v>0</v>
      </c>
      <c r="Q166" s="157">
        <v>1.4999999999999999E-4</v>
      </c>
      <c r="R166" s="157">
        <f t="shared" si="2"/>
        <v>3.8999999999999998E-3</v>
      </c>
      <c r="S166" s="157">
        <v>0</v>
      </c>
      <c r="T166" s="158">
        <f t="shared" si="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59" t="s">
        <v>1093</v>
      </c>
      <c r="AT166" s="159" t="s">
        <v>224</v>
      </c>
      <c r="AU166" s="159" t="s">
        <v>102</v>
      </c>
      <c r="AY166" s="14" t="s">
        <v>157</v>
      </c>
      <c r="BE166" s="160">
        <f t="shared" si="4"/>
        <v>0</v>
      </c>
      <c r="BF166" s="160">
        <f t="shared" si="5"/>
        <v>0</v>
      </c>
      <c r="BG166" s="160">
        <f t="shared" si="6"/>
        <v>0</v>
      </c>
      <c r="BH166" s="160">
        <f t="shared" si="7"/>
        <v>0</v>
      </c>
      <c r="BI166" s="160">
        <f t="shared" si="8"/>
        <v>0</v>
      </c>
      <c r="BJ166" s="14" t="s">
        <v>102</v>
      </c>
      <c r="BK166" s="160">
        <f t="shared" si="9"/>
        <v>0</v>
      </c>
      <c r="BL166" s="14" t="s">
        <v>1093</v>
      </c>
      <c r="BM166" s="159" t="s">
        <v>2077</v>
      </c>
    </row>
    <row r="167" spans="1:65" s="2" customFormat="1" ht="21.75" customHeight="1">
      <c r="A167" s="29"/>
      <c r="B167" s="146"/>
      <c r="C167" s="147" t="s">
        <v>311</v>
      </c>
      <c r="D167" s="147" t="s">
        <v>159</v>
      </c>
      <c r="E167" s="148" t="s">
        <v>2078</v>
      </c>
      <c r="F167" s="149" t="s">
        <v>2079</v>
      </c>
      <c r="G167" s="150" t="s">
        <v>171</v>
      </c>
      <c r="H167" s="151">
        <v>190</v>
      </c>
      <c r="I167" s="152"/>
      <c r="J167" s="153">
        <f t="shared" si="0"/>
        <v>0</v>
      </c>
      <c r="K167" s="154"/>
      <c r="L167" s="30"/>
      <c r="M167" s="155" t="s">
        <v>1</v>
      </c>
      <c r="N167" s="156" t="s">
        <v>40</v>
      </c>
      <c r="O167" s="55"/>
      <c r="P167" s="157">
        <f t="shared" si="1"/>
        <v>0</v>
      </c>
      <c r="Q167" s="157">
        <v>0</v>
      </c>
      <c r="R167" s="157">
        <f t="shared" si="2"/>
        <v>0</v>
      </c>
      <c r="S167" s="157">
        <v>0</v>
      </c>
      <c r="T167" s="158">
        <f t="shared" si="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59" t="s">
        <v>418</v>
      </c>
      <c r="AT167" s="159" t="s">
        <v>159</v>
      </c>
      <c r="AU167" s="159" t="s">
        <v>102</v>
      </c>
      <c r="AY167" s="14" t="s">
        <v>157</v>
      </c>
      <c r="BE167" s="160">
        <f t="shared" si="4"/>
        <v>0</v>
      </c>
      <c r="BF167" s="160">
        <f t="shared" si="5"/>
        <v>0</v>
      </c>
      <c r="BG167" s="160">
        <f t="shared" si="6"/>
        <v>0</v>
      </c>
      <c r="BH167" s="160">
        <f t="shared" si="7"/>
        <v>0</v>
      </c>
      <c r="BI167" s="160">
        <f t="shared" si="8"/>
        <v>0</v>
      </c>
      <c r="BJ167" s="14" t="s">
        <v>102</v>
      </c>
      <c r="BK167" s="160">
        <f t="shared" si="9"/>
        <v>0</v>
      </c>
      <c r="BL167" s="14" t="s">
        <v>418</v>
      </c>
      <c r="BM167" s="159" t="s">
        <v>2080</v>
      </c>
    </row>
    <row r="168" spans="1:65" s="2" customFormat="1" ht="16.5" customHeight="1">
      <c r="A168" s="29"/>
      <c r="B168" s="146"/>
      <c r="C168" s="161" t="s">
        <v>315</v>
      </c>
      <c r="D168" s="161" t="s">
        <v>224</v>
      </c>
      <c r="E168" s="162" t="s">
        <v>2081</v>
      </c>
      <c r="F168" s="163" t="s">
        <v>2082</v>
      </c>
      <c r="G168" s="164" t="s">
        <v>171</v>
      </c>
      <c r="H168" s="165">
        <v>190</v>
      </c>
      <c r="I168" s="166"/>
      <c r="J168" s="167">
        <f t="shared" si="0"/>
        <v>0</v>
      </c>
      <c r="K168" s="168"/>
      <c r="L168" s="169"/>
      <c r="M168" s="170" t="s">
        <v>1</v>
      </c>
      <c r="N168" s="171" t="s">
        <v>40</v>
      </c>
      <c r="O168" s="55"/>
      <c r="P168" s="157">
        <f t="shared" si="1"/>
        <v>0</v>
      </c>
      <c r="Q168" s="157">
        <v>1.3999999999999999E-4</v>
      </c>
      <c r="R168" s="157">
        <f t="shared" si="2"/>
        <v>2.6599999999999999E-2</v>
      </c>
      <c r="S168" s="157">
        <v>0</v>
      </c>
      <c r="T168" s="158">
        <f t="shared" si="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59" t="s">
        <v>1093</v>
      </c>
      <c r="AT168" s="159" t="s">
        <v>224</v>
      </c>
      <c r="AU168" s="159" t="s">
        <v>102</v>
      </c>
      <c r="AY168" s="14" t="s">
        <v>157</v>
      </c>
      <c r="BE168" s="160">
        <f t="shared" si="4"/>
        <v>0</v>
      </c>
      <c r="BF168" s="160">
        <f t="shared" si="5"/>
        <v>0</v>
      </c>
      <c r="BG168" s="160">
        <f t="shared" si="6"/>
        <v>0</v>
      </c>
      <c r="BH168" s="160">
        <f t="shared" si="7"/>
        <v>0</v>
      </c>
      <c r="BI168" s="160">
        <f t="shared" si="8"/>
        <v>0</v>
      </c>
      <c r="BJ168" s="14" t="s">
        <v>102</v>
      </c>
      <c r="BK168" s="160">
        <f t="shared" si="9"/>
        <v>0</v>
      </c>
      <c r="BL168" s="14" t="s">
        <v>1093</v>
      </c>
      <c r="BM168" s="159" t="s">
        <v>2083</v>
      </c>
    </row>
    <row r="169" spans="1:65" s="2" customFormat="1" ht="24">
      <c r="A169" s="29"/>
      <c r="B169" s="146"/>
      <c r="C169" s="147" t="s">
        <v>319</v>
      </c>
      <c r="D169" s="147" t="s">
        <v>159</v>
      </c>
      <c r="E169" s="148" t="s">
        <v>2084</v>
      </c>
      <c r="F169" s="149" t="s">
        <v>2085</v>
      </c>
      <c r="G169" s="150" t="s">
        <v>171</v>
      </c>
      <c r="H169" s="151">
        <v>750</v>
      </c>
      <c r="I169" s="152"/>
      <c r="J169" s="153">
        <f t="shared" si="0"/>
        <v>0</v>
      </c>
      <c r="K169" s="154"/>
      <c r="L169" s="30"/>
      <c r="M169" s="155" t="s">
        <v>1</v>
      </c>
      <c r="N169" s="156" t="s">
        <v>40</v>
      </c>
      <c r="O169" s="55"/>
      <c r="P169" s="157">
        <f t="shared" si="1"/>
        <v>0</v>
      </c>
      <c r="Q169" s="157">
        <v>0</v>
      </c>
      <c r="R169" s="157">
        <f t="shared" si="2"/>
        <v>0</v>
      </c>
      <c r="S169" s="157">
        <v>0</v>
      </c>
      <c r="T169" s="158">
        <f t="shared" si="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59" t="s">
        <v>418</v>
      </c>
      <c r="AT169" s="159" t="s">
        <v>159</v>
      </c>
      <c r="AU169" s="159" t="s">
        <v>102</v>
      </c>
      <c r="AY169" s="14" t="s">
        <v>157</v>
      </c>
      <c r="BE169" s="160">
        <f t="shared" si="4"/>
        <v>0</v>
      </c>
      <c r="BF169" s="160">
        <f t="shared" si="5"/>
        <v>0</v>
      </c>
      <c r="BG169" s="160">
        <f t="shared" si="6"/>
        <v>0</v>
      </c>
      <c r="BH169" s="160">
        <f t="shared" si="7"/>
        <v>0</v>
      </c>
      <c r="BI169" s="160">
        <f t="shared" si="8"/>
        <v>0</v>
      </c>
      <c r="BJ169" s="14" t="s">
        <v>102</v>
      </c>
      <c r="BK169" s="160">
        <f t="shared" si="9"/>
        <v>0</v>
      </c>
      <c r="BL169" s="14" t="s">
        <v>418</v>
      </c>
      <c r="BM169" s="159" t="s">
        <v>2086</v>
      </c>
    </row>
    <row r="170" spans="1:65" s="2" customFormat="1" ht="16.5" customHeight="1">
      <c r="A170" s="29"/>
      <c r="B170" s="146"/>
      <c r="C170" s="161" t="s">
        <v>323</v>
      </c>
      <c r="D170" s="161" t="s">
        <v>224</v>
      </c>
      <c r="E170" s="162" t="s">
        <v>2087</v>
      </c>
      <c r="F170" s="163" t="s">
        <v>2088</v>
      </c>
      <c r="G170" s="164" t="s">
        <v>171</v>
      </c>
      <c r="H170" s="165">
        <v>750</v>
      </c>
      <c r="I170" s="166"/>
      <c r="J170" s="167">
        <f t="shared" si="0"/>
        <v>0</v>
      </c>
      <c r="K170" s="168"/>
      <c r="L170" s="169"/>
      <c r="M170" s="170" t="s">
        <v>1</v>
      </c>
      <c r="N170" s="171" t="s">
        <v>40</v>
      </c>
      <c r="O170" s="55"/>
      <c r="P170" s="157">
        <f t="shared" si="1"/>
        <v>0</v>
      </c>
      <c r="Q170" s="157">
        <v>4.2000000000000002E-4</v>
      </c>
      <c r="R170" s="157">
        <f t="shared" si="2"/>
        <v>0.315</v>
      </c>
      <c r="S170" s="157">
        <v>0</v>
      </c>
      <c r="T170" s="158">
        <f t="shared" si="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59" t="s">
        <v>1093</v>
      </c>
      <c r="AT170" s="159" t="s">
        <v>224</v>
      </c>
      <c r="AU170" s="159" t="s">
        <v>102</v>
      </c>
      <c r="AY170" s="14" t="s">
        <v>157</v>
      </c>
      <c r="BE170" s="160">
        <f t="shared" si="4"/>
        <v>0</v>
      </c>
      <c r="BF170" s="160">
        <f t="shared" si="5"/>
        <v>0</v>
      </c>
      <c r="BG170" s="160">
        <f t="shared" si="6"/>
        <v>0</v>
      </c>
      <c r="BH170" s="160">
        <f t="shared" si="7"/>
        <v>0</v>
      </c>
      <c r="BI170" s="160">
        <f t="shared" si="8"/>
        <v>0</v>
      </c>
      <c r="BJ170" s="14" t="s">
        <v>102</v>
      </c>
      <c r="BK170" s="160">
        <f t="shared" si="9"/>
        <v>0</v>
      </c>
      <c r="BL170" s="14" t="s">
        <v>1093</v>
      </c>
      <c r="BM170" s="159" t="s">
        <v>2089</v>
      </c>
    </row>
    <row r="171" spans="1:65" s="2" customFormat="1" ht="16.5" customHeight="1">
      <c r="A171" s="29"/>
      <c r="B171" s="146"/>
      <c r="C171" s="147" t="s">
        <v>327</v>
      </c>
      <c r="D171" s="147" t="s">
        <v>159</v>
      </c>
      <c r="E171" s="148" t="s">
        <v>1482</v>
      </c>
      <c r="F171" s="149" t="s">
        <v>1483</v>
      </c>
      <c r="G171" s="150" t="s">
        <v>665</v>
      </c>
      <c r="H171" s="151">
        <v>8</v>
      </c>
      <c r="I171" s="152"/>
      <c r="J171" s="153">
        <f t="shared" si="0"/>
        <v>0</v>
      </c>
      <c r="K171" s="154"/>
      <c r="L171" s="30"/>
      <c r="M171" s="155" t="s">
        <v>1</v>
      </c>
      <c r="N171" s="156" t="s">
        <v>40</v>
      </c>
      <c r="O171" s="55"/>
      <c r="P171" s="157">
        <f t="shared" si="1"/>
        <v>0</v>
      </c>
      <c r="Q171" s="157">
        <v>0</v>
      </c>
      <c r="R171" s="157">
        <f t="shared" si="2"/>
        <v>0</v>
      </c>
      <c r="S171" s="157">
        <v>0</v>
      </c>
      <c r="T171" s="158">
        <f t="shared" si="3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59" t="s">
        <v>586</v>
      </c>
      <c r="AT171" s="159" t="s">
        <v>159</v>
      </c>
      <c r="AU171" s="159" t="s">
        <v>102</v>
      </c>
      <c r="AY171" s="14" t="s">
        <v>157</v>
      </c>
      <c r="BE171" s="160">
        <f t="shared" si="4"/>
        <v>0</v>
      </c>
      <c r="BF171" s="160">
        <f t="shared" si="5"/>
        <v>0</v>
      </c>
      <c r="BG171" s="160">
        <f t="shared" si="6"/>
        <v>0</v>
      </c>
      <c r="BH171" s="160">
        <f t="shared" si="7"/>
        <v>0</v>
      </c>
      <c r="BI171" s="160">
        <f t="shared" si="8"/>
        <v>0</v>
      </c>
      <c r="BJ171" s="14" t="s">
        <v>102</v>
      </c>
      <c r="BK171" s="160">
        <f t="shared" si="9"/>
        <v>0</v>
      </c>
      <c r="BL171" s="14" t="s">
        <v>586</v>
      </c>
      <c r="BM171" s="159" t="s">
        <v>1791</v>
      </c>
    </row>
    <row r="172" spans="1:65" s="2" customFormat="1" ht="16.5" customHeight="1">
      <c r="A172" s="29"/>
      <c r="B172" s="146"/>
      <c r="C172" s="147" t="s">
        <v>331</v>
      </c>
      <c r="D172" s="147" t="s">
        <v>159</v>
      </c>
      <c r="E172" s="148" t="s">
        <v>1792</v>
      </c>
      <c r="F172" s="149" t="s">
        <v>1793</v>
      </c>
      <c r="G172" s="150" t="s">
        <v>665</v>
      </c>
      <c r="H172" s="151">
        <v>2</v>
      </c>
      <c r="I172" s="152"/>
      <c r="J172" s="153">
        <f t="shared" si="0"/>
        <v>0</v>
      </c>
      <c r="K172" s="154"/>
      <c r="L172" s="30"/>
      <c r="M172" s="155" t="s">
        <v>1</v>
      </c>
      <c r="N172" s="156" t="s">
        <v>40</v>
      </c>
      <c r="O172" s="55"/>
      <c r="P172" s="157">
        <f t="shared" si="1"/>
        <v>0</v>
      </c>
      <c r="Q172" s="157">
        <v>0</v>
      </c>
      <c r="R172" s="157">
        <f t="shared" si="2"/>
        <v>0</v>
      </c>
      <c r="S172" s="157">
        <v>0</v>
      </c>
      <c r="T172" s="158">
        <f t="shared" si="3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59" t="s">
        <v>586</v>
      </c>
      <c r="AT172" s="159" t="s">
        <v>159</v>
      </c>
      <c r="AU172" s="159" t="s">
        <v>102</v>
      </c>
      <c r="AY172" s="14" t="s">
        <v>157</v>
      </c>
      <c r="BE172" s="160">
        <f t="shared" si="4"/>
        <v>0</v>
      </c>
      <c r="BF172" s="160">
        <f t="shared" si="5"/>
        <v>0</v>
      </c>
      <c r="BG172" s="160">
        <f t="shared" si="6"/>
        <v>0</v>
      </c>
      <c r="BH172" s="160">
        <f t="shared" si="7"/>
        <v>0</v>
      </c>
      <c r="BI172" s="160">
        <f t="shared" si="8"/>
        <v>0</v>
      </c>
      <c r="BJ172" s="14" t="s">
        <v>102</v>
      </c>
      <c r="BK172" s="160">
        <f t="shared" si="9"/>
        <v>0</v>
      </c>
      <c r="BL172" s="14" t="s">
        <v>586</v>
      </c>
      <c r="BM172" s="159" t="s">
        <v>1794</v>
      </c>
    </row>
    <row r="173" spans="1:65" s="2" customFormat="1" ht="16.5" customHeight="1">
      <c r="A173" s="29"/>
      <c r="B173" s="146"/>
      <c r="C173" s="147" t="s">
        <v>335</v>
      </c>
      <c r="D173" s="147" t="s">
        <v>159</v>
      </c>
      <c r="E173" s="148" t="s">
        <v>1485</v>
      </c>
      <c r="F173" s="149" t="s">
        <v>1486</v>
      </c>
      <c r="G173" s="150" t="s">
        <v>665</v>
      </c>
      <c r="H173" s="151">
        <v>2</v>
      </c>
      <c r="I173" s="152"/>
      <c r="J173" s="153">
        <f t="shared" si="0"/>
        <v>0</v>
      </c>
      <c r="K173" s="154"/>
      <c r="L173" s="30"/>
      <c r="M173" s="155" t="s">
        <v>1</v>
      </c>
      <c r="N173" s="156" t="s">
        <v>40</v>
      </c>
      <c r="O173" s="55"/>
      <c r="P173" s="157">
        <f t="shared" si="1"/>
        <v>0</v>
      </c>
      <c r="Q173" s="157">
        <v>0</v>
      </c>
      <c r="R173" s="157">
        <f t="shared" si="2"/>
        <v>0</v>
      </c>
      <c r="S173" s="157">
        <v>0</v>
      </c>
      <c r="T173" s="158">
        <f t="shared" si="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59" t="s">
        <v>586</v>
      </c>
      <c r="AT173" s="159" t="s">
        <v>159</v>
      </c>
      <c r="AU173" s="159" t="s">
        <v>102</v>
      </c>
      <c r="AY173" s="14" t="s">
        <v>157</v>
      </c>
      <c r="BE173" s="160">
        <f t="shared" si="4"/>
        <v>0</v>
      </c>
      <c r="BF173" s="160">
        <f t="shared" si="5"/>
        <v>0</v>
      </c>
      <c r="BG173" s="160">
        <f t="shared" si="6"/>
        <v>0</v>
      </c>
      <c r="BH173" s="160">
        <f t="shared" si="7"/>
        <v>0</v>
      </c>
      <c r="BI173" s="160">
        <f t="shared" si="8"/>
        <v>0</v>
      </c>
      <c r="BJ173" s="14" t="s">
        <v>102</v>
      </c>
      <c r="BK173" s="160">
        <f t="shared" si="9"/>
        <v>0</v>
      </c>
      <c r="BL173" s="14" t="s">
        <v>586</v>
      </c>
      <c r="BM173" s="159" t="s">
        <v>1795</v>
      </c>
    </row>
    <row r="174" spans="1:65" s="2" customFormat="1" ht="16.5" customHeight="1">
      <c r="A174" s="29"/>
      <c r="B174" s="146"/>
      <c r="C174" s="147" t="s">
        <v>339</v>
      </c>
      <c r="D174" s="147" t="s">
        <v>159</v>
      </c>
      <c r="E174" s="148" t="s">
        <v>1796</v>
      </c>
      <c r="F174" s="149" t="s">
        <v>1797</v>
      </c>
      <c r="G174" s="150" t="s">
        <v>665</v>
      </c>
      <c r="H174" s="151">
        <v>10</v>
      </c>
      <c r="I174" s="152"/>
      <c r="J174" s="153">
        <f t="shared" si="0"/>
        <v>0</v>
      </c>
      <c r="K174" s="154"/>
      <c r="L174" s="30"/>
      <c r="M174" s="155" t="s">
        <v>1</v>
      </c>
      <c r="N174" s="156" t="s">
        <v>40</v>
      </c>
      <c r="O174" s="55"/>
      <c r="P174" s="157">
        <f t="shared" si="1"/>
        <v>0</v>
      </c>
      <c r="Q174" s="157">
        <v>0</v>
      </c>
      <c r="R174" s="157">
        <f t="shared" si="2"/>
        <v>0</v>
      </c>
      <c r="S174" s="157">
        <v>0</v>
      </c>
      <c r="T174" s="158">
        <f t="shared" si="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59" t="s">
        <v>586</v>
      </c>
      <c r="AT174" s="159" t="s">
        <v>159</v>
      </c>
      <c r="AU174" s="159" t="s">
        <v>102</v>
      </c>
      <c r="AY174" s="14" t="s">
        <v>157</v>
      </c>
      <c r="BE174" s="160">
        <f t="shared" si="4"/>
        <v>0</v>
      </c>
      <c r="BF174" s="160">
        <f t="shared" si="5"/>
        <v>0</v>
      </c>
      <c r="BG174" s="160">
        <f t="shared" si="6"/>
        <v>0</v>
      </c>
      <c r="BH174" s="160">
        <f t="shared" si="7"/>
        <v>0</v>
      </c>
      <c r="BI174" s="160">
        <f t="shared" si="8"/>
        <v>0</v>
      </c>
      <c r="BJ174" s="14" t="s">
        <v>102</v>
      </c>
      <c r="BK174" s="160">
        <f t="shared" si="9"/>
        <v>0</v>
      </c>
      <c r="BL174" s="14" t="s">
        <v>586</v>
      </c>
      <c r="BM174" s="159" t="s">
        <v>1798</v>
      </c>
    </row>
    <row r="175" spans="1:65" s="2" customFormat="1" ht="16.5" customHeight="1">
      <c r="A175" s="29"/>
      <c r="B175" s="146"/>
      <c r="C175" s="147" t="s">
        <v>344</v>
      </c>
      <c r="D175" s="147" t="s">
        <v>159</v>
      </c>
      <c r="E175" s="148" t="s">
        <v>1799</v>
      </c>
      <c r="F175" s="149" t="s">
        <v>1800</v>
      </c>
      <c r="G175" s="150" t="s">
        <v>1801</v>
      </c>
      <c r="H175" s="177"/>
      <c r="I175" s="152"/>
      <c r="J175" s="153">
        <f t="shared" si="0"/>
        <v>0</v>
      </c>
      <c r="K175" s="154"/>
      <c r="L175" s="30"/>
      <c r="M175" s="155" t="s">
        <v>1</v>
      </c>
      <c r="N175" s="156" t="s">
        <v>40</v>
      </c>
      <c r="O175" s="55"/>
      <c r="P175" s="157">
        <f t="shared" si="1"/>
        <v>0</v>
      </c>
      <c r="Q175" s="157">
        <v>0</v>
      </c>
      <c r="R175" s="157">
        <f t="shared" si="2"/>
        <v>0</v>
      </c>
      <c r="S175" s="157">
        <v>0</v>
      </c>
      <c r="T175" s="158">
        <f t="shared" si="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59" t="s">
        <v>418</v>
      </c>
      <c r="AT175" s="159" t="s">
        <v>159</v>
      </c>
      <c r="AU175" s="159" t="s">
        <v>102</v>
      </c>
      <c r="AY175" s="14" t="s">
        <v>157</v>
      </c>
      <c r="BE175" s="160">
        <f t="shared" si="4"/>
        <v>0</v>
      </c>
      <c r="BF175" s="160">
        <f t="shared" si="5"/>
        <v>0</v>
      </c>
      <c r="BG175" s="160">
        <f t="shared" si="6"/>
        <v>0</v>
      </c>
      <c r="BH175" s="160">
        <f t="shared" si="7"/>
        <v>0</v>
      </c>
      <c r="BI175" s="160">
        <f t="shared" si="8"/>
        <v>0</v>
      </c>
      <c r="BJ175" s="14" t="s">
        <v>102</v>
      </c>
      <c r="BK175" s="160">
        <f t="shared" si="9"/>
        <v>0</v>
      </c>
      <c r="BL175" s="14" t="s">
        <v>418</v>
      </c>
      <c r="BM175" s="159" t="s">
        <v>1802</v>
      </c>
    </row>
    <row r="176" spans="1:65" s="2" customFormat="1" ht="16.5" customHeight="1">
      <c r="A176" s="29"/>
      <c r="B176" s="146"/>
      <c r="C176" s="147" t="s">
        <v>348</v>
      </c>
      <c r="D176" s="147" t="s">
        <v>159</v>
      </c>
      <c r="E176" s="148" t="s">
        <v>1803</v>
      </c>
      <c r="F176" s="149" t="s">
        <v>1804</v>
      </c>
      <c r="G176" s="150" t="s">
        <v>1801</v>
      </c>
      <c r="H176" s="177"/>
      <c r="I176" s="152"/>
      <c r="J176" s="153">
        <f t="shared" si="0"/>
        <v>0</v>
      </c>
      <c r="K176" s="154"/>
      <c r="L176" s="30"/>
      <c r="M176" s="155" t="s">
        <v>1</v>
      </c>
      <c r="N176" s="156" t="s">
        <v>40</v>
      </c>
      <c r="O176" s="55"/>
      <c r="P176" s="157">
        <f t="shared" si="1"/>
        <v>0</v>
      </c>
      <c r="Q176" s="157">
        <v>0</v>
      </c>
      <c r="R176" s="157">
        <f t="shared" si="2"/>
        <v>0</v>
      </c>
      <c r="S176" s="157">
        <v>0</v>
      </c>
      <c r="T176" s="158">
        <f t="shared" si="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59" t="s">
        <v>1093</v>
      </c>
      <c r="AT176" s="159" t="s">
        <v>159</v>
      </c>
      <c r="AU176" s="159" t="s">
        <v>102</v>
      </c>
      <c r="AY176" s="14" t="s">
        <v>157</v>
      </c>
      <c r="BE176" s="160">
        <f t="shared" si="4"/>
        <v>0</v>
      </c>
      <c r="BF176" s="160">
        <f t="shared" si="5"/>
        <v>0</v>
      </c>
      <c r="BG176" s="160">
        <f t="shared" si="6"/>
        <v>0</v>
      </c>
      <c r="BH176" s="160">
        <f t="shared" si="7"/>
        <v>0</v>
      </c>
      <c r="BI176" s="160">
        <f t="shared" si="8"/>
        <v>0</v>
      </c>
      <c r="BJ176" s="14" t="s">
        <v>102</v>
      </c>
      <c r="BK176" s="160">
        <f t="shared" si="9"/>
        <v>0</v>
      </c>
      <c r="BL176" s="14" t="s">
        <v>1093</v>
      </c>
      <c r="BM176" s="159" t="s">
        <v>1805</v>
      </c>
    </row>
    <row r="177" spans="1:65" s="2" customFormat="1" ht="16.5" customHeight="1">
      <c r="A177" s="29"/>
      <c r="B177" s="146"/>
      <c r="C177" s="147" t="s">
        <v>352</v>
      </c>
      <c r="D177" s="147" t="s">
        <v>159</v>
      </c>
      <c r="E177" s="148" t="s">
        <v>1806</v>
      </c>
      <c r="F177" s="149" t="s">
        <v>1807</v>
      </c>
      <c r="G177" s="150" t="s">
        <v>1801</v>
      </c>
      <c r="H177" s="177"/>
      <c r="I177" s="152"/>
      <c r="J177" s="153">
        <f t="shared" si="0"/>
        <v>0</v>
      </c>
      <c r="K177" s="154"/>
      <c r="L177" s="30"/>
      <c r="M177" s="155" t="s">
        <v>1</v>
      </c>
      <c r="N177" s="156" t="s">
        <v>40</v>
      </c>
      <c r="O177" s="55"/>
      <c r="P177" s="157">
        <f t="shared" si="1"/>
        <v>0</v>
      </c>
      <c r="Q177" s="157">
        <v>0</v>
      </c>
      <c r="R177" s="157">
        <f t="shared" si="2"/>
        <v>0</v>
      </c>
      <c r="S177" s="157">
        <v>0</v>
      </c>
      <c r="T177" s="158">
        <f t="shared" si="3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59" t="s">
        <v>418</v>
      </c>
      <c r="AT177" s="159" t="s">
        <v>159</v>
      </c>
      <c r="AU177" s="159" t="s">
        <v>102</v>
      </c>
      <c r="AY177" s="14" t="s">
        <v>157</v>
      </c>
      <c r="BE177" s="160">
        <f t="shared" si="4"/>
        <v>0</v>
      </c>
      <c r="BF177" s="160">
        <f t="shared" si="5"/>
        <v>0</v>
      </c>
      <c r="BG177" s="160">
        <f t="shared" si="6"/>
        <v>0</v>
      </c>
      <c r="BH177" s="160">
        <f t="shared" si="7"/>
        <v>0</v>
      </c>
      <c r="BI177" s="160">
        <f t="shared" si="8"/>
        <v>0</v>
      </c>
      <c r="BJ177" s="14" t="s">
        <v>102</v>
      </c>
      <c r="BK177" s="160">
        <f t="shared" si="9"/>
        <v>0</v>
      </c>
      <c r="BL177" s="14" t="s">
        <v>418</v>
      </c>
      <c r="BM177" s="159" t="s">
        <v>1808</v>
      </c>
    </row>
    <row r="178" spans="1:65" s="12" customFormat="1" ht="22.9" customHeight="1">
      <c r="B178" s="133"/>
      <c r="D178" s="134" t="s">
        <v>73</v>
      </c>
      <c r="E178" s="144" t="s">
        <v>1313</v>
      </c>
      <c r="F178" s="144" t="s">
        <v>1809</v>
      </c>
      <c r="I178" s="136"/>
      <c r="J178" s="145">
        <f>BK178</f>
        <v>0</v>
      </c>
      <c r="L178" s="133"/>
      <c r="M178" s="138"/>
      <c r="N178" s="139"/>
      <c r="O178" s="139"/>
      <c r="P178" s="140">
        <f>SUM(P179:P194)</f>
        <v>0</v>
      </c>
      <c r="Q178" s="139"/>
      <c r="R178" s="140">
        <f>SUM(R179:R194)</f>
        <v>3.30348</v>
      </c>
      <c r="S178" s="139"/>
      <c r="T178" s="141">
        <f>SUM(T179:T194)</f>
        <v>0</v>
      </c>
      <c r="AR178" s="134" t="s">
        <v>168</v>
      </c>
      <c r="AT178" s="142" t="s">
        <v>73</v>
      </c>
      <c r="AU178" s="142" t="s">
        <v>82</v>
      </c>
      <c r="AY178" s="134" t="s">
        <v>157</v>
      </c>
      <c r="BK178" s="143">
        <f>SUM(BK179:BK194)</f>
        <v>0</v>
      </c>
    </row>
    <row r="179" spans="1:65" s="2" customFormat="1" ht="24">
      <c r="A179" s="29"/>
      <c r="B179" s="146"/>
      <c r="C179" s="147" t="s">
        <v>356</v>
      </c>
      <c r="D179" s="147" t="s">
        <v>159</v>
      </c>
      <c r="E179" s="148" t="s">
        <v>1810</v>
      </c>
      <c r="F179" s="149" t="s">
        <v>1811</v>
      </c>
      <c r="G179" s="150" t="s">
        <v>1812</v>
      </c>
      <c r="H179" s="151">
        <v>0.16200000000000001</v>
      </c>
      <c r="I179" s="152"/>
      <c r="J179" s="153">
        <f t="shared" ref="J179:J194" si="10">ROUND(I179*H179,2)</f>
        <v>0</v>
      </c>
      <c r="K179" s="154"/>
      <c r="L179" s="30"/>
      <c r="M179" s="155" t="s">
        <v>1</v>
      </c>
      <c r="N179" s="156" t="s">
        <v>40</v>
      </c>
      <c r="O179" s="55"/>
      <c r="P179" s="157">
        <f t="shared" ref="P179:P194" si="11">O179*H179</f>
        <v>0</v>
      </c>
      <c r="Q179" s="157">
        <v>0</v>
      </c>
      <c r="R179" s="157">
        <f t="shared" ref="R179:R194" si="12">Q179*H179</f>
        <v>0</v>
      </c>
      <c r="S179" s="157">
        <v>0</v>
      </c>
      <c r="T179" s="158">
        <f t="shared" ref="T179:T194" si="13">S179*H179</f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59" t="s">
        <v>418</v>
      </c>
      <c r="AT179" s="159" t="s">
        <v>159</v>
      </c>
      <c r="AU179" s="159" t="s">
        <v>102</v>
      </c>
      <c r="AY179" s="14" t="s">
        <v>157</v>
      </c>
      <c r="BE179" s="160">
        <f t="shared" ref="BE179:BE194" si="14">IF(N179="základná",J179,0)</f>
        <v>0</v>
      </c>
      <c r="BF179" s="160">
        <f t="shared" ref="BF179:BF194" si="15">IF(N179="znížená",J179,0)</f>
        <v>0</v>
      </c>
      <c r="BG179" s="160">
        <f t="shared" ref="BG179:BG194" si="16">IF(N179="zákl. prenesená",J179,0)</f>
        <v>0</v>
      </c>
      <c r="BH179" s="160">
        <f t="shared" ref="BH179:BH194" si="17">IF(N179="zníž. prenesená",J179,0)</f>
        <v>0</v>
      </c>
      <c r="BI179" s="160">
        <f t="shared" ref="BI179:BI194" si="18">IF(N179="nulová",J179,0)</f>
        <v>0</v>
      </c>
      <c r="BJ179" s="14" t="s">
        <v>102</v>
      </c>
      <c r="BK179" s="160">
        <f t="shared" ref="BK179:BK194" si="19">ROUND(I179*H179,2)</f>
        <v>0</v>
      </c>
      <c r="BL179" s="14" t="s">
        <v>418</v>
      </c>
      <c r="BM179" s="159" t="s">
        <v>2090</v>
      </c>
    </row>
    <row r="180" spans="1:65" s="2" customFormat="1" ht="16.5" customHeight="1">
      <c r="A180" s="29"/>
      <c r="B180" s="146"/>
      <c r="C180" s="161" t="s">
        <v>360</v>
      </c>
      <c r="D180" s="161" t="s">
        <v>224</v>
      </c>
      <c r="E180" s="162" t="s">
        <v>1814</v>
      </c>
      <c r="F180" s="163" t="s">
        <v>1815</v>
      </c>
      <c r="G180" s="164" t="s">
        <v>263</v>
      </c>
      <c r="H180" s="165">
        <v>8.1000000000000003E-2</v>
      </c>
      <c r="I180" s="166"/>
      <c r="J180" s="167">
        <f t="shared" si="10"/>
        <v>0</v>
      </c>
      <c r="K180" s="168"/>
      <c r="L180" s="169"/>
      <c r="M180" s="170" t="s">
        <v>1</v>
      </c>
      <c r="N180" s="171" t="s">
        <v>40</v>
      </c>
      <c r="O180" s="55"/>
      <c r="P180" s="157">
        <f t="shared" si="11"/>
        <v>0</v>
      </c>
      <c r="Q180" s="157">
        <v>1E-3</v>
      </c>
      <c r="R180" s="157">
        <f t="shared" si="12"/>
        <v>8.0000000000000007E-5</v>
      </c>
      <c r="S180" s="157">
        <v>0</v>
      </c>
      <c r="T180" s="158">
        <f t="shared" si="13"/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59" t="s">
        <v>1093</v>
      </c>
      <c r="AT180" s="159" t="s">
        <v>224</v>
      </c>
      <c r="AU180" s="159" t="s">
        <v>102</v>
      </c>
      <c r="AY180" s="14" t="s">
        <v>157</v>
      </c>
      <c r="BE180" s="160">
        <f t="shared" si="14"/>
        <v>0</v>
      </c>
      <c r="BF180" s="160">
        <f t="shared" si="15"/>
        <v>0</v>
      </c>
      <c r="BG180" s="160">
        <f t="shared" si="16"/>
        <v>0</v>
      </c>
      <c r="BH180" s="160">
        <f t="shared" si="17"/>
        <v>0</v>
      </c>
      <c r="BI180" s="160">
        <f t="shared" si="18"/>
        <v>0</v>
      </c>
      <c r="BJ180" s="14" t="s">
        <v>102</v>
      </c>
      <c r="BK180" s="160">
        <f t="shared" si="19"/>
        <v>0</v>
      </c>
      <c r="BL180" s="14" t="s">
        <v>1093</v>
      </c>
      <c r="BM180" s="159" t="s">
        <v>2091</v>
      </c>
    </row>
    <row r="181" spans="1:65" s="2" customFormat="1" ht="16.5" customHeight="1">
      <c r="A181" s="29"/>
      <c r="B181" s="146"/>
      <c r="C181" s="161" t="s">
        <v>364</v>
      </c>
      <c r="D181" s="161" t="s">
        <v>224</v>
      </c>
      <c r="E181" s="162" t="s">
        <v>1817</v>
      </c>
      <c r="F181" s="163" t="s">
        <v>1818</v>
      </c>
      <c r="G181" s="164" t="s">
        <v>1819</v>
      </c>
      <c r="H181" s="165">
        <v>1.62</v>
      </c>
      <c r="I181" s="166"/>
      <c r="J181" s="167">
        <f t="shared" si="10"/>
        <v>0</v>
      </c>
      <c r="K181" s="168"/>
      <c r="L181" s="169"/>
      <c r="M181" s="170" t="s">
        <v>1</v>
      </c>
      <c r="N181" s="171" t="s">
        <v>40</v>
      </c>
      <c r="O181" s="55"/>
      <c r="P181" s="157">
        <f t="shared" si="11"/>
        <v>0</v>
      </c>
      <c r="Q181" s="157">
        <v>2.5000000000000001E-2</v>
      </c>
      <c r="R181" s="157">
        <f t="shared" si="12"/>
        <v>4.0500000000000001E-2</v>
      </c>
      <c r="S181" s="157">
        <v>0</v>
      </c>
      <c r="T181" s="158">
        <f t="shared" si="13"/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59" t="s">
        <v>1093</v>
      </c>
      <c r="AT181" s="159" t="s">
        <v>224</v>
      </c>
      <c r="AU181" s="159" t="s">
        <v>102</v>
      </c>
      <c r="AY181" s="14" t="s">
        <v>157</v>
      </c>
      <c r="BE181" s="160">
        <f t="shared" si="14"/>
        <v>0</v>
      </c>
      <c r="BF181" s="160">
        <f t="shared" si="15"/>
        <v>0</v>
      </c>
      <c r="BG181" s="160">
        <f t="shared" si="16"/>
        <v>0</v>
      </c>
      <c r="BH181" s="160">
        <f t="shared" si="17"/>
        <v>0</v>
      </c>
      <c r="BI181" s="160">
        <f t="shared" si="18"/>
        <v>0</v>
      </c>
      <c r="BJ181" s="14" t="s">
        <v>102</v>
      </c>
      <c r="BK181" s="160">
        <f t="shared" si="19"/>
        <v>0</v>
      </c>
      <c r="BL181" s="14" t="s">
        <v>1093</v>
      </c>
      <c r="BM181" s="159" t="s">
        <v>2092</v>
      </c>
    </row>
    <row r="182" spans="1:65" s="2" customFormat="1" ht="24">
      <c r="A182" s="29"/>
      <c r="B182" s="146"/>
      <c r="C182" s="147" t="s">
        <v>368</v>
      </c>
      <c r="D182" s="147" t="s">
        <v>159</v>
      </c>
      <c r="E182" s="148" t="s">
        <v>2093</v>
      </c>
      <c r="F182" s="149" t="s">
        <v>2094</v>
      </c>
      <c r="G182" s="150" t="s">
        <v>175</v>
      </c>
      <c r="H182" s="151">
        <v>4.16</v>
      </c>
      <c r="I182" s="152"/>
      <c r="J182" s="153">
        <f t="shared" si="10"/>
        <v>0</v>
      </c>
      <c r="K182" s="154"/>
      <c r="L182" s="30"/>
      <c r="M182" s="155" t="s">
        <v>1</v>
      </c>
      <c r="N182" s="156" t="s">
        <v>40</v>
      </c>
      <c r="O182" s="55"/>
      <c r="P182" s="157">
        <f t="shared" si="11"/>
        <v>0</v>
      </c>
      <c r="Q182" s="157">
        <v>0</v>
      </c>
      <c r="R182" s="157">
        <f t="shared" si="12"/>
        <v>0</v>
      </c>
      <c r="S182" s="157">
        <v>0</v>
      </c>
      <c r="T182" s="158">
        <f t="shared" si="13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59" t="s">
        <v>418</v>
      </c>
      <c r="AT182" s="159" t="s">
        <v>159</v>
      </c>
      <c r="AU182" s="159" t="s">
        <v>102</v>
      </c>
      <c r="AY182" s="14" t="s">
        <v>157</v>
      </c>
      <c r="BE182" s="160">
        <f t="shared" si="14"/>
        <v>0</v>
      </c>
      <c r="BF182" s="160">
        <f t="shared" si="15"/>
        <v>0</v>
      </c>
      <c r="BG182" s="160">
        <f t="shared" si="16"/>
        <v>0</v>
      </c>
      <c r="BH182" s="160">
        <f t="shared" si="17"/>
        <v>0</v>
      </c>
      <c r="BI182" s="160">
        <f t="shared" si="18"/>
        <v>0</v>
      </c>
      <c r="BJ182" s="14" t="s">
        <v>102</v>
      </c>
      <c r="BK182" s="160">
        <f t="shared" si="19"/>
        <v>0</v>
      </c>
      <c r="BL182" s="14" t="s">
        <v>418</v>
      </c>
      <c r="BM182" s="159" t="s">
        <v>2095</v>
      </c>
    </row>
    <row r="183" spans="1:65" s="2" customFormat="1" ht="24">
      <c r="A183" s="29"/>
      <c r="B183" s="146"/>
      <c r="C183" s="147" t="s">
        <v>373</v>
      </c>
      <c r="D183" s="147" t="s">
        <v>159</v>
      </c>
      <c r="E183" s="148" t="s">
        <v>2096</v>
      </c>
      <c r="F183" s="149" t="s">
        <v>2097</v>
      </c>
      <c r="G183" s="150" t="s">
        <v>171</v>
      </c>
      <c r="H183" s="151">
        <v>23</v>
      </c>
      <c r="I183" s="152"/>
      <c r="J183" s="153">
        <f t="shared" si="10"/>
        <v>0</v>
      </c>
      <c r="K183" s="154"/>
      <c r="L183" s="30"/>
      <c r="M183" s="155" t="s">
        <v>1</v>
      </c>
      <c r="N183" s="156" t="s">
        <v>40</v>
      </c>
      <c r="O183" s="55"/>
      <c r="P183" s="157">
        <f t="shared" si="11"/>
        <v>0</v>
      </c>
      <c r="Q183" s="157">
        <v>0</v>
      </c>
      <c r="R183" s="157">
        <f t="shared" si="12"/>
        <v>0</v>
      </c>
      <c r="S183" s="157">
        <v>0</v>
      </c>
      <c r="T183" s="158">
        <f t="shared" si="13"/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59" t="s">
        <v>418</v>
      </c>
      <c r="AT183" s="159" t="s">
        <v>159</v>
      </c>
      <c r="AU183" s="159" t="s">
        <v>102</v>
      </c>
      <c r="AY183" s="14" t="s">
        <v>157</v>
      </c>
      <c r="BE183" s="160">
        <f t="shared" si="14"/>
        <v>0</v>
      </c>
      <c r="BF183" s="160">
        <f t="shared" si="15"/>
        <v>0</v>
      </c>
      <c r="BG183" s="160">
        <f t="shared" si="16"/>
        <v>0</v>
      </c>
      <c r="BH183" s="160">
        <f t="shared" si="17"/>
        <v>0</v>
      </c>
      <c r="BI183" s="160">
        <f t="shared" si="18"/>
        <v>0</v>
      </c>
      <c r="BJ183" s="14" t="s">
        <v>102</v>
      </c>
      <c r="BK183" s="160">
        <f t="shared" si="19"/>
        <v>0</v>
      </c>
      <c r="BL183" s="14" t="s">
        <v>418</v>
      </c>
      <c r="BM183" s="159" t="s">
        <v>2098</v>
      </c>
    </row>
    <row r="184" spans="1:65" s="2" customFormat="1" ht="33" customHeight="1">
      <c r="A184" s="29"/>
      <c r="B184" s="146"/>
      <c r="C184" s="147" t="s">
        <v>377</v>
      </c>
      <c r="D184" s="147" t="s">
        <v>159</v>
      </c>
      <c r="E184" s="148" t="s">
        <v>2099</v>
      </c>
      <c r="F184" s="149" t="s">
        <v>2100</v>
      </c>
      <c r="G184" s="150" t="s">
        <v>171</v>
      </c>
      <c r="H184" s="151">
        <v>23</v>
      </c>
      <c r="I184" s="152"/>
      <c r="J184" s="153">
        <f t="shared" si="10"/>
        <v>0</v>
      </c>
      <c r="K184" s="154"/>
      <c r="L184" s="30"/>
      <c r="M184" s="155" t="s">
        <v>1</v>
      </c>
      <c r="N184" s="156" t="s">
        <v>40</v>
      </c>
      <c r="O184" s="55"/>
      <c r="P184" s="157">
        <f t="shared" si="11"/>
        <v>0</v>
      </c>
      <c r="Q184" s="157">
        <v>0</v>
      </c>
      <c r="R184" s="157">
        <f t="shared" si="12"/>
        <v>0</v>
      </c>
      <c r="S184" s="157">
        <v>0</v>
      </c>
      <c r="T184" s="158">
        <f t="shared" si="13"/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59" t="s">
        <v>418</v>
      </c>
      <c r="AT184" s="159" t="s">
        <v>159</v>
      </c>
      <c r="AU184" s="159" t="s">
        <v>102</v>
      </c>
      <c r="AY184" s="14" t="s">
        <v>157</v>
      </c>
      <c r="BE184" s="160">
        <f t="shared" si="14"/>
        <v>0</v>
      </c>
      <c r="BF184" s="160">
        <f t="shared" si="15"/>
        <v>0</v>
      </c>
      <c r="BG184" s="160">
        <f t="shared" si="16"/>
        <v>0</v>
      </c>
      <c r="BH184" s="160">
        <f t="shared" si="17"/>
        <v>0</v>
      </c>
      <c r="BI184" s="160">
        <f t="shared" si="18"/>
        <v>0</v>
      </c>
      <c r="BJ184" s="14" t="s">
        <v>102</v>
      </c>
      <c r="BK184" s="160">
        <f t="shared" si="19"/>
        <v>0</v>
      </c>
      <c r="BL184" s="14" t="s">
        <v>418</v>
      </c>
      <c r="BM184" s="159" t="s">
        <v>2101</v>
      </c>
    </row>
    <row r="185" spans="1:65" s="2" customFormat="1" ht="16.5" customHeight="1">
      <c r="A185" s="29"/>
      <c r="B185" s="146"/>
      <c r="C185" s="161" t="s">
        <v>381</v>
      </c>
      <c r="D185" s="161" t="s">
        <v>224</v>
      </c>
      <c r="E185" s="162" t="s">
        <v>1879</v>
      </c>
      <c r="F185" s="163" t="s">
        <v>1880</v>
      </c>
      <c r="G185" s="164" t="s">
        <v>227</v>
      </c>
      <c r="H185" s="165">
        <v>1.369</v>
      </c>
      <c r="I185" s="166"/>
      <c r="J185" s="167">
        <f t="shared" si="10"/>
        <v>0</v>
      </c>
      <c r="K185" s="168"/>
      <c r="L185" s="169"/>
      <c r="M185" s="170" t="s">
        <v>1</v>
      </c>
      <c r="N185" s="171" t="s">
        <v>40</v>
      </c>
      <c r="O185" s="55"/>
      <c r="P185" s="157">
        <f t="shared" si="11"/>
        <v>0</v>
      </c>
      <c r="Q185" s="157">
        <v>1</v>
      </c>
      <c r="R185" s="157">
        <f t="shared" si="12"/>
        <v>1.369</v>
      </c>
      <c r="S185" s="157">
        <v>0</v>
      </c>
      <c r="T185" s="158">
        <f t="shared" si="13"/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59" t="s">
        <v>1093</v>
      </c>
      <c r="AT185" s="159" t="s">
        <v>224</v>
      </c>
      <c r="AU185" s="159" t="s">
        <v>102</v>
      </c>
      <c r="AY185" s="14" t="s">
        <v>157</v>
      </c>
      <c r="BE185" s="160">
        <f t="shared" si="14"/>
        <v>0</v>
      </c>
      <c r="BF185" s="160">
        <f t="shared" si="15"/>
        <v>0</v>
      </c>
      <c r="BG185" s="160">
        <f t="shared" si="16"/>
        <v>0</v>
      </c>
      <c r="BH185" s="160">
        <f t="shared" si="17"/>
        <v>0</v>
      </c>
      <c r="BI185" s="160">
        <f t="shared" si="18"/>
        <v>0</v>
      </c>
      <c r="BJ185" s="14" t="s">
        <v>102</v>
      </c>
      <c r="BK185" s="160">
        <f t="shared" si="19"/>
        <v>0</v>
      </c>
      <c r="BL185" s="14" t="s">
        <v>1093</v>
      </c>
      <c r="BM185" s="159" t="s">
        <v>2102</v>
      </c>
    </row>
    <row r="186" spans="1:65" s="2" customFormat="1" ht="24">
      <c r="A186" s="29"/>
      <c r="B186" s="146"/>
      <c r="C186" s="147" t="s">
        <v>385</v>
      </c>
      <c r="D186" s="147" t="s">
        <v>159</v>
      </c>
      <c r="E186" s="148" t="s">
        <v>1315</v>
      </c>
      <c r="F186" s="149" t="s">
        <v>1316</v>
      </c>
      <c r="G186" s="150" t="s">
        <v>171</v>
      </c>
      <c r="H186" s="151">
        <v>162</v>
      </c>
      <c r="I186" s="152"/>
      <c r="J186" s="153">
        <f t="shared" si="10"/>
        <v>0</v>
      </c>
      <c r="K186" s="154"/>
      <c r="L186" s="30"/>
      <c r="M186" s="155" t="s">
        <v>1</v>
      </c>
      <c r="N186" s="156" t="s">
        <v>40</v>
      </c>
      <c r="O186" s="55"/>
      <c r="P186" s="157">
        <f t="shared" si="11"/>
        <v>0</v>
      </c>
      <c r="Q186" s="157">
        <v>0</v>
      </c>
      <c r="R186" s="157">
        <f t="shared" si="12"/>
        <v>0</v>
      </c>
      <c r="S186" s="157">
        <v>0</v>
      </c>
      <c r="T186" s="158">
        <f t="shared" si="13"/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59" t="s">
        <v>418</v>
      </c>
      <c r="AT186" s="159" t="s">
        <v>159</v>
      </c>
      <c r="AU186" s="159" t="s">
        <v>102</v>
      </c>
      <c r="AY186" s="14" t="s">
        <v>157</v>
      </c>
      <c r="BE186" s="160">
        <f t="shared" si="14"/>
        <v>0</v>
      </c>
      <c r="BF186" s="160">
        <f t="shared" si="15"/>
        <v>0</v>
      </c>
      <c r="BG186" s="160">
        <f t="shared" si="16"/>
        <v>0</v>
      </c>
      <c r="BH186" s="160">
        <f t="shared" si="17"/>
        <v>0</v>
      </c>
      <c r="BI186" s="160">
        <f t="shared" si="18"/>
        <v>0</v>
      </c>
      <c r="BJ186" s="14" t="s">
        <v>102</v>
      </c>
      <c r="BK186" s="160">
        <f t="shared" si="19"/>
        <v>0</v>
      </c>
      <c r="BL186" s="14" t="s">
        <v>418</v>
      </c>
      <c r="BM186" s="159" t="s">
        <v>1882</v>
      </c>
    </row>
    <row r="187" spans="1:65" s="2" customFormat="1" ht="16.5" customHeight="1">
      <c r="A187" s="29"/>
      <c r="B187" s="146"/>
      <c r="C187" s="161" t="s">
        <v>389</v>
      </c>
      <c r="D187" s="161" t="s">
        <v>224</v>
      </c>
      <c r="E187" s="162" t="s">
        <v>1883</v>
      </c>
      <c r="F187" s="163" t="s">
        <v>1884</v>
      </c>
      <c r="G187" s="164" t="s">
        <v>171</v>
      </c>
      <c r="H187" s="165">
        <v>178.2</v>
      </c>
      <c r="I187" s="166"/>
      <c r="J187" s="167">
        <f t="shared" si="10"/>
        <v>0</v>
      </c>
      <c r="K187" s="168"/>
      <c r="L187" s="169"/>
      <c r="M187" s="170" t="s">
        <v>1</v>
      </c>
      <c r="N187" s="171" t="s">
        <v>40</v>
      </c>
      <c r="O187" s="55"/>
      <c r="P187" s="157">
        <f t="shared" si="11"/>
        <v>0</v>
      </c>
      <c r="Q187" s="157">
        <v>2.1000000000000001E-4</v>
      </c>
      <c r="R187" s="157">
        <f t="shared" si="12"/>
        <v>3.7420000000000002E-2</v>
      </c>
      <c r="S187" s="157">
        <v>0</v>
      </c>
      <c r="T187" s="158">
        <f t="shared" si="13"/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59" t="s">
        <v>1093</v>
      </c>
      <c r="AT187" s="159" t="s">
        <v>224</v>
      </c>
      <c r="AU187" s="159" t="s">
        <v>102</v>
      </c>
      <c r="AY187" s="14" t="s">
        <v>157</v>
      </c>
      <c r="BE187" s="160">
        <f t="shared" si="14"/>
        <v>0</v>
      </c>
      <c r="BF187" s="160">
        <f t="shared" si="15"/>
        <v>0</v>
      </c>
      <c r="BG187" s="160">
        <f t="shared" si="16"/>
        <v>0</v>
      </c>
      <c r="BH187" s="160">
        <f t="shared" si="17"/>
        <v>0</v>
      </c>
      <c r="BI187" s="160">
        <f t="shared" si="18"/>
        <v>0</v>
      </c>
      <c r="BJ187" s="14" t="s">
        <v>102</v>
      </c>
      <c r="BK187" s="160">
        <f t="shared" si="19"/>
        <v>0</v>
      </c>
      <c r="BL187" s="14" t="s">
        <v>1093</v>
      </c>
      <c r="BM187" s="159" t="s">
        <v>1885</v>
      </c>
    </row>
    <row r="188" spans="1:65" s="2" customFormat="1" ht="33" customHeight="1">
      <c r="A188" s="29"/>
      <c r="B188" s="146"/>
      <c r="C188" s="147" t="s">
        <v>393</v>
      </c>
      <c r="D188" s="147" t="s">
        <v>159</v>
      </c>
      <c r="E188" s="148" t="s">
        <v>2103</v>
      </c>
      <c r="F188" s="149" t="s">
        <v>2104</v>
      </c>
      <c r="G188" s="150" t="s">
        <v>171</v>
      </c>
      <c r="H188" s="151">
        <v>23</v>
      </c>
      <c r="I188" s="152"/>
      <c r="J188" s="153">
        <f t="shared" si="10"/>
        <v>0</v>
      </c>
      <c r="K188" s="154"/>
      <c r="L188" s="30"/>
      <c r="M188" s="155" t="s">
        <v>1</v>
      </c>
      <c r="N188" s="156" t="s">
        <v>40</v>
      </c>
      <c r="O188" s="55"/>
      <c r="P188" s="157">
        <f t="shared" si="11"/>
        <v>0</v>
      </c>
      <c r="Q188" s="157">
        <v>0</v>
      </c>
      <c r="R188" s="157">
        <f t="shared" si="12"/>
        <v>0</v>
      </c>
      <c r="S188" s="157">
        <v>0</v>
      </c>
      <c r="T188" s="158">
        <f t="shared" si="13"/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59" t="s">
        <v>418</v>
      </c>
      <c r="AT188" s="159" t="s">
        <v>159</v>
      </c>
      <c r="AU188" s="159" t="s">
        <v>102</v>
      </c>
      <c r="AY188" s="14" t="s">
        <v>157</v>
      </c>
      <c r="BE188" s="160">
        <f t="shared" si="14"/>
        <v>0</v>
      </c>
      <c r="BF188" s="160">
        <f t="shared" si="15"/>
        <v>0</v>
      </c>
      <c r="BG188" s="160">
        <f t="shared" si="16"/>
        <v>0</v>
      </c>
      <c r="BH188" s="160">
        <f t="shared" si="17"/>
        <v>0</v>
      </c>
      <c r="BI188" s="160">
        <f t="shared" si="18"/>
        <v>0</v>
      </c>
      <c r="BJ188" s="14" t="s">
        <v>102</v>
      </c>
      <c r="BK188" s="160">
        <f t="shared" si="19"/>
        <v>0</v>
      </c>
      <c r="BL188" s="14" t="s">
        <v>418</v>
      </c>
      <c r="BM188" s="159" t="s">
        <v>2105</v>
      </c>
    </row>
    <row r="189" spans="1:65" s="2" customFormat="1" ht="16.5" customHeight="1">
      <c r="A189" s="29"/>
      <c r="B189" s="146"/>
      <c r="C189" s="161" t="s">
        <v>397</v>
      </c>
      <c r="D189" s="161" t="s">
        <v>224</v>
      </c>
      <c r="E189" s="162" t="s">
        <v>1879</v>
      </c>
      <c r="F189" s="163" t="s">
        <v>1880</v>
      </c>
      <c r="G189" s="164" t="s">
        <v>227</v>
      </c>
      <c r="H189" s="165">
        <v>1.8560000000000001</v>
      </c>
      <c r="I189" s="166"/>
      <c r="J189" s="167">
        <f t="shared" si="10"/>
        <v>0</v>
      </c>
      <c r="K189" s="168"/>
      <c r="L189" s="169"/>
      <c r="M189" s="170" t="s">
        <v>1</v>
      </c>
      <c r="N189" s="171" t="s">
        <v>40</v>
      </c>
      <c r="O189" s="55"/>
      <c r="P189" s="157">
        <f t="shared" si="11"/>
        <v>0</v>
      </c>
      <c r="Q189" s="157">
        <v>1</v>
      </c>
      <c r="R189" s="157">
        <f t="shared" si="12"/>
        <v>1.8560000000000001</v>
      </c>
      <c r="S189" s="157">
        <v>0</v>
      </c>
      <c r="T189" s="158">
        <f t="shared" si="13"/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59" t="s">
        <v>1093</v>
      </c>
      <c r="AT189" s="159" t="s">
        <v>224</v>
      </c>
      <c r="AU189" s="159" t="s">
        <v>102</v>
      </c>
      <c r="AY189" s="14" t="s">
        <v>157</v>
      </c>
      <c r="BE189" s="160">
        <f t="shared" si="14"/>
        <v>0</v>
      </c>
      <c r="BF189" s="160">
        <f t="shared" si="15"/>
        <v>0</v>
      </c>
      <c r="BG189" s="160">
        <f t="shared" si="16"/>
        <v>0</v>
      </c>
      <c r="BH189" s="160">
        <f t="shared" si="17"/>
        <v>0</v>
      </c>
      <c r="BI189" s="160">
        <f t="shared" si="18"/>
        <v>0</v>
      </c>
      <c r="BJ189" s="14" t="s">
        <v>102</v>
      </c>
      <c r="BK189" s="160">
        <f t="shared" si="19"/>
        <v>0</v>
      </c>
      <c r="BL189" s="14" t="s">
        <v>1093</v>
      </c>
      <c r="BM189" s="159" t="s">
        <v>2106</v>
      </c>
    </row>
    <row r="190" spans="1:65" s="2" customFormat="1" ht="24">
      <c r="A190" s="29"/>
      <c r="B190" s="146"/>
      <c r="C190" s="147" t="s">
        <v>401</v>
      </c>
      <c r="D190" s="147" t="s">
        <v>159</v>
      </c>
      <c r="E190" s="148" t="s">
        <v>2107</v>
      </c>
      <c r="F190" s="149" t="s">
        <v>1924</v>
      </c>
      <c r="G190" s="150" t="s">
        <v>175</v>
      </c>
      <c r="H190" s="151">
        <v>6.173</v>
      </c>
      <c r="I190" s="152"/>
      <c r="J190" s="153">
        <f t="shared" si="10"/>
        <v>0</v>
      </c>
      <c r="K190" s="154"/>
      <c r="L190" s="30"/>
      <c r="M190" s="155" t="s">
        <v>1</v>
      </c>
      <c r="N190" s="156" t="s">
        <v>40</v>
      </c>
      <c r="O190" s="55"/>
      <c r="P190" s="157">
        <f t="shared" si="11"/>
        <v>0</v>
      </c>
      <c r="Q190" s="157">
        <v>0</v>
      </c>
      <c r="R190" s="157">
        <f t="shared" si="12"/>
        <v>0</v>
      </c>
      <c r="S190" s="157">
        <v>0</v>
      </c>
      <c r="T190" s="158">
        <f t="shared" si="13"/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59" t="s">
        <v>418</v>
      </c>
      <c r="AT190" s="159" t="s">
        <v>159</v>
      </c>
      <c r="AU190" s="159" t="s">
        <v>102</v>
      </c>
      <c r="AY190" s="14" t="s">
        <v>157</v>
      </c>
      <c r="BE190" s="160">
        <f t="shared" si="14"/>
        <v>0</v>
      </c>
      <c r="BF190" s="160">
        <f t="shared" si="15"/>
        <v>0</v>
      </c>
      <c r="BG190" s="160">
        <f t="shared" si="16"/>
        <v>0</v>
      </c>
      <c r="BH190" s="160">
        <f t="shared" si="17"/>
        <v>0</v>
      </c>
      <c r="BI190" s="160">
        <f t="shared" si="18"/>
        <v>0</v>
      </c>
      <c r="BJ190" s="14" t="s">
        <v>102</v>
      </c>
      <c r="BK190" s="160">
        <f t="shared" si="19"/>
        <v>0</v>
      </c>
      <c r="BL190" s="14" t="s">
        <v>418</v>
      </c>
      <c r="BM190" s="159" t="s">
        <v>2108</v>
      </c>
    </row>
    <row r="191" spans="1:65" s="2" customFormat="1" ht="24">
      <c r="A191" s="29"/>
      <c r="B191" s="146"/>
      <c r="C191" s="147" t="s">
        <v>406</v>
      </c>
      <c r="D191" s="147" t="s">
        <v>159</v>
      </c>
      <c r="E191" s="148" t="s">
        <v>2109</v>
      </c>
      <c r="F191" s="149" t="s">
        <v>1928</v>
      </c>
      <c r="G191" s="150" t="s">
        <v>175</v>
      </c>
      <c r="H191" s="151">
        <v>18.518999999999998</v>
      </c>
      <c r="I191" s="152"/>
      <c r="J191" s="153">
        <f t="shared" si="10"/>
        <v>0</v>
      </c>
      <c r="K191" s="154"/>
      <c r="L191" s="30"/>
      <c r="M191" s="155" t="s">
        <v>1</v>
      </c>
      <c r="N191" s="156" t="s">
        <v>40</v>
      </c>
      <c r="O191" s="55"/>
      <c r="P191" s="157">
        <f t="shared" si="11"/>
        <v>0</v>
      </c>
      <c r="Q191" s="157">
        <v>0</v>
      </c>
      <c r="R191" s="157">
        <f t="shared" si="12"/>
        <v>0</v>
      </c>
      <c r="S191" s="157">
        <v>0</v>
      </c>
      <c r="T191" s="158">
        <f t="shared" si="13"/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59" t="s">
        <v>418</v>
      </c>
      <c r="AT191" s="159" t="s">
        <v>159</v>
      </c>
      <c r="AU191" s="159" t="s">
        <v>102</v>
      </c>
      <c r="AY191" s="14" t="s">
        <v>157</v>
      </c>
      <c r="BE191" s="160">
        <f t="shared" si="14"/>
        <v>0</v>
      </c>
      <c r="BF191" s="160">
        <f t="shared" si="15"/>
        <v>0</v>
      </c>
      <c r="BG191" s="160">
        <f t="shared" si="16"/>
        <v>0</v>
      </c>
      <c r="BH191" s="160">
        <f t="shared" si="17"/>
        <v>0</v>
      </c>
      <c r="BI191" s="160">
        <f t="shared" si="18"/>
        <v>0</v>
      </c>
      <c r="BJ191" s="14" t="s">
        <v>102</v>
      </c>
      <c r="BK191" s="160">
        <f t="shared" si="19"/>
        <v>0</v>
      </c>
      <c r="BL191" s="14" t="s">
        <v>418</v>
      </c>
      <c r="BM191" s="159" t="s">
        <v>2110</v>
      </c>
    </row>
    <row r="192" spans="1:65" s="2" customFormat="1" ht="24">
      <c r="A192" s="29"/>
      <c r="B192" s="146"/>
      <c r="C192" s="147" t="s">
        <v>410</v>
      </c>
      <c r="D192" s="147" t="s">
        <v>159</v>
      </c>
      <c r="E192" s="148" t="s">
        <v>1931</v>
      </c>
      <c r="F192" s="149" t="s">
        <v>1932</v>
      </c>
      <c r="G192" s="150" t="s">
        <v>162</v>
      </c>
      <c r="H192" s="151">
        <v>11.5</v>
      </c>
      <c r="I192" s="152"/>
      <c r="J192" s="153">
        <f t="shared" si="10"/>
        <v>0</v>
      </c>
      <c r="K192" s="154"/>
      <c r="L192" s="30"/>
      <c r="M192" s="155" t="s">
        <v>1</v>
      </c>
      <c r="N192" s="156" t="s">
        <v>40</v>
      </c>
      <c r="O192" s="55"/>
      <c r="P192" s="157">
        <f t="shared" si="11"/>
        <v>0</v>
      </c>
      <c r="Q192" s="157">
        <v>0</v>
      </c>
      <c r="R192" s="157">
        <f t="shared" si="12"/>
        <v>0</v>
      </c>
      <c r="S192" s="157">
        <v>0</v>
      </c>
      <c r="T192" s="158">
        <f t="shared" si="13"/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59" t="s">
        <v>418</v>
      </c>
      <c r="AT192" s="159" t="s">
        <v>159</v>
      </c>
      <c r="AU192" s="159" t="s">
        <v>102</v>
      </c>
      <c r="AY192" s="14" t="s">
        <v>157</v>
      </c>
      <c r="BE192" s="160">
        <f t="shared" si="14"/>
        <v>0</v>
      </c>
      <c r="BF192" s="160">
        <f t="shared" si="15"/>
        <v>0</v>
      </c>
      <c r="BG192" s="160">
        <f t="shared" si="16"/>
        <v>0</v>
      </c>
      <c r="BH192" s="160">
        <f t="shared" si="17"/>
        <v>0</v>
      </c>
      <c r="BI192" s="160">
        <f t="shared" si="18"/>
        <v>0</v>
      </c>
      <c r="BJ192" s="14" t="s">
        <v>102</v>
      </c>
      <c r="BK192" s="160">
        <f t="shared" si="19"/>
        <v>0</v>
      </c>
      <c r="BL192" s="14" t="s">
        <v>418</v>
      </c>
      <c r="BM192" s="159" t="s">
        <v>1933</v>
      </c>
    </row>
    <row r="193" spans="1:65" s="2" customFormat="1" ht="16.5" customHeight="1">
      <c r="A193" s="29"/>
      <c r="B193" s="146"/>
      <c r="C193" s="161" t="s">
        <v>414</v>
      </c>
      <c r="D193" s="161" t="s">
        <v>224</v>
      </c>
      <c r="E193" s="162" t="s">
        <v>1935</v>
      </c>
      <c r="F193" s="163" t="s">
        <v>1936</v>
      </c>
      <c r="G193" s="164" t="s">
        <v>263</v>
      </c>
      <c r="H193" s="165">
        <v>0.47599999999999998</v>
      </c>
      <c r="I193" s="166"/>
      <c r="J193" s="167">
        <f t="shared" si="10"/>
        <v>0</v>
      </c>
      <c r="K193" s="168"/>
      <c r="L193" s="169"/>
      <c r="M193" s="170" t="s">
        <v>1</v>
      </c>
      <c r="N193" s="171" t="s">
        <v>40</v>
      </c>
      <c r="O193" s="55"/>
      <c r="P193" s="157">
        <f t="shared" si="11"/>
        <v>0</v>
      </c>
      <c r="Q193" s="157">
        <v>1E-3</v>
      </c>
      <c r="R193" s="157">
        <f t="shared" si="12"/>
        <v>4.8000000000000001E-4</v>
      </c>
      <c r="S193" s="157">
        <v>0</v>
      </c>
      <c r="T193" s="158">
        <f t="shared" si="13"/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59" t="s">
        <v>1093</v>
      </c>
      <c r="AT193" s="159" t="s">
        <v>224</v>
      </c>
      <c r="AU193" s="159" t="s">
        <v>102</v>
      </c>
      <c r="AY193" s="14" t="s">
        <v>157</v>
      </c>
      <c r="BE193" s="160">
        <f t="shared" si="14"/>
        <v>0</v>
      </c>
      <c r="BF193" s="160">
        <f t="shared" si="15"/>
        <v>0</v>
      </c>
      <c r="BG193" s="160">
        <f t="shared" si="16"/>
        <v>0</v>
      </c>
      <c r="BH193" s="160">
        <f t="shared" si="17"/>
        <v>0</v>
      </c>
      <c r="BI193" s="160">
        <f t="shared" si="18"/>
        <v>0</v>
      </c>
      <c r="BJ193" s="14" t="s">
        <v>102</v>
      </c>
      <c r="BK193" s="160">
        <f t="shared" si="19"/>
        <v>0</v>
      </c>
      <c r="BL193" s="14" t="s">
        <v>1093</v>
      </c>
      <c r="BM193" s="159" t="s">
        <v>1937</v>
      </c>
    </row>
    <row r="194" spans="1:65" s="2" customFormat="1" ht="33" customHeight="1">
      <c r="A194" s="29"/>
      <c r="B194" s="146"/>
      <c r="C194" s="147" t="s">
        <v>418</v>
      </c>
      <c r="D194" s="147" t="s">
        <v>159</v>
      </c>
      <c r="E194" s="148" t="s">
        <v>1939</v>
      </c>
      <c r="F194" s="149" t="s">
        <v>1940</v>
      </c>
      <c r="G194" s="150" t="s">
        <v>162</v>
      </c>
      <c r="H194" s="151">
        <v>11.5</v>
      </c>
      <c r="I194" s="152"/>
      <c r="J194" s="153">
        <f t="shared" si="10"/>
        <v>0</v>
      </c>
      <c r="K194" s="154"/>
      <c r="L194" s="30"/>
      <c r="M194" s="172" t="s">
        <v>1</v>
      </c>
      <c r="N194" s="173" t="s">
        <v>40</v>
      </c>
      <c r="O194" s="174"/>
      <c r="P194" s="175">
        <f t="shared" si="11"/>
        <v>0</v>
      </c>
      <c r="Q194" s="175">
        <v>0</v>
      </c>
      <c r="R194" s="175">
        <f t="shared" si="12"/>
        <v>0</v>
      </c>
      <c r="S194" s="175">
        <v>0</v>
      </c>
      <c r="T194" s="176">
        <f t="shared" si="13"/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59" t="s">
        <v>418</v>
      </c>
      <c r="AT194" s="159" t="s">
        <v>159</v>
      </c>
      <c r="AU194" s="159" t="s">
        <v>102</v>
      </c>
      <c r="AY194" s="14" t="s">
        <v>157</v>
      </c>
      <c r="BE194" s="160">
        <f t="shared" si="14"/>
        <v>0</v>
      </c>
      <c r="BF194" s="160">
        <f t="shared" si="15"/>
        <v>0</v>
      </c>
      <c r="BG194" s="160">
        <f t="shared" si="16"/>
        <v>0</v>
      </c>
      <c r="BH194" s="160">
        <f t="shared" si="17"/>
        <v>0</v>
      </c>
      <c r="BI194" s="160">
        <f t="shared" si="18"/>
        <v>0</v>
      </c>
      <c r="BJ194" s="14" t="s">
        <v>102</v>
      </c>
      <c r="BK194" s="160">
        <f t="shared" si="19"/>
        <v>0</v>
      </c>
      <c r="BL194" s="14" t="s">
        <v>418</v>
      </c>
      <c r="BM194" s="159" t="s">
        <v>1941</v>
      </c>
    </row>
    <row r="195" spans="1:65" s="2" customFormat="1" ht="6.95" customHeight="1">
      <c r="A195" s="29"/>
      <c r="B195" s="44"/>
      <c r="C195" s="45"/>
      <c r="D195" s="45"/>
      <c r="E195" s="45"/>
      <c r="F195" s="45"/>
      <c r="G195" s="45"/>
      <c r="H195" s="45"/>
      <c r="I195" s="45"/>
      <c r="J195" s="45"/>
      <c r="K195" s="45"/>
      <c r="L195" s="30"/>
      <c r="M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</row>
  </sheetData>
  <autoFilter ref="C122:K194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88" fitToHeight="100" orientation="portrait" r:id="rId1"/>
  <headerFooter>
    <oddFooter>&amp;CStrana &amp;P z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0"/>
  <sheetViews>
    <sheetView showGridLines="0" topLeftCell="A98" workbookViewId="0">
      <selection activeCell="I122" sqref="I122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07" t="s">
        <v>5</v>
      </c>
      <c r="M2" s="192"/>
      <c r="N2" s="192"/>
      <c r="O2" s="192"/>
      <c r="P2" s="192"/>
      <c r="Q2" s="192"/>
      <c r="R2" s="192"/>
      <c r="S2" s="192"/>
      <c r="T2" s="192"/>
      <c r="U2" s="192"/>
      <c r="V2" s="192"/>
      <c r="AT2" s="14" t="s">
        <v>118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74</v>
      </c>
    </row>
    <row r="4" spans="1:46" s="1" customFormat="1" ht="24.95" customHeight="1">
      <c r="B4" s="17"/>
      <c r="D4" s="18" t="s">
        <v>122</v>
      </c>
      <c r="L4" s="17"/>
      <c r="M4" s="95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15</v>
      </c>
      <c r="L6" s="17"/>
    </row>
    <row r="7" spans="1:46" s="1" customFormat="1" ht="16.5" customHeight="1">
      <c r="B7" s="17"/>
      <c r="E7" s="223" t="str">
        <f>'Rekapitulácia stavby'!K6</f>
        <v>PD Žakovce, MK a IS pre IBV 22RD</v>
      </c>
      <c r="F7" s="224"/>
      <c r="G7" s="224"/>
      <c r="H7" s="224"/>
      <c r="L7" s="17"/>
    </row>
    <row r="8" spans="1:46" s="2" customFormat="1" ht="12" customHeight="1">
      <c r="A8" s="29"/>
      <c r="B8" s="30"/>
      <c r="C8" s="29"/>
      <c r="D8" s="24" t="s">
        <v>123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85" t="s">
        <v>2111</v>
      </c>
      <c r="F9" s="225"/>
      <c r="G9" s="225"/>
      <c r="H9" s="225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17</v>
      </c>
      <c r="E11" s="29"/>
      <c r="F11" s="22" t="s">
        <v>1</v>
      </c>
      <c r="G11" s="29"/>
      <c r="H11" s="29"/>
      <c r="I11" s="24" t="s">
        <v>18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19</v>
      </c>
      <c r="E12" s="29"/>
      <c r="F12" s="22" t="s">
        <v>20</v>
      </c>
      <c r="G12" s="29"/>
      <c r="H12" s="29"/>
      <c r="I12" s="24" t="s">
        <v>21</v>
      </c>
      <c r="J12" s="52" t="str">
        <f>'Rekapitulácia stavby'!AN8</f>
        <v>Vyplň údaj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22</v>
      </c>
      <c r="E14" s="29"/>
      <c r="F14" s="29"/>
      <c r="G14" s="29"/>
      <c r="H14" s="29"/>
      <c r="I14" s="24" t="s">
        <v>23</v>
      </c>
      <c r="J14" s="22" t="s">
        <v>2186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tr">
        <f>'01 - SO 01 Miestne komuni...'!E15</f>
        <v>Obec Žakovce, Žakovce 55, 059 73 Žakovce</v>
      </c>
      <c r="F15" s="29"/>
      <c r="G15" s="29"/>
      <c r="H15" s="29"/>
      <c r="I15" s="24" t="s">
        <v>25</v>
      </c>
      <c r="J15" s="22" t="s">
        <v>2187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24" t="s">
        <v>23</v>
      </c>
      <c r="J17" s="25" t="str">
        <f>'Rekapitulácia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26" t="str">
        <f>'Rekapitulácia stavby'!E14</f>
        <v>Vyplň údaj</v>
      </c>
      <c r="F18" s="191"/>
      <c r="G18" s="191"/>
      <c r="H18" s="191"/>
      <c r="I18" s="24" t="s">
        <v>25</v>
      </c>
      <c r="J18" s="25" t="str">
        <f>'Rekapitulácia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24" t="s">
        <v>23</v>
      </c>
      <c r="J20" s="22" t="s">
        <v>1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29</v>
      </c>
      <c r="F21" s="29"/>
      <c r="G21" s="29"/>
      <c r="H21" s="29"/>
      <c r="I21" s="24" t="s">
        <v>25</v>
      </c>
      <c r="J21" s="22" t="s">
        <v>1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23</v>
      </c>
      <c r="J23" s="22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32</v>
      </c>
      <c r="F24" s="29"/>
      <c r="G24" s="29"/>
      <c r="H24" s="29"/>
      <c r="I24" s="24" t="s">
        <v>25</v>
      </c>
      <c r="J24" s="22" t="s">
        <v>1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33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6"/>
      <c r="B27" s="97"/>
      <c r="C27" s="96"/>
      <c r="D27" s="96"/>
      <c r="E27" s="196" t="s">
        <v>1</v>
      </c>
      <c r="F27" s="196"/>
      <c r="G27" s="196"/>
      <c r="H27" s="196"/>
      <c r="I27" s="96"/>
      <c r="J27" s="96"/>
      <c r="K27" s="96"/>
      <c r="L27" s="98"/>
      <c r="S27" s="96"/>
      <c r="T27" s="96"/>
      <c r="U27" s="96"/>
      <c r="V27" s="96"/>
      <c r="W27" s="96"/>
      <c r="X27" s="96"/>
      <c r="Y27" s="96"/>
      <c r="Z27" s="96"/>
      <c r="AA27" s="96"/>
      <c r="AB27" s="96"/>
      <c r="AC27" s="96"/>
      <c r="AD27" s="96"/>
      <c r="AE27" s="96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9" t="s">
        <v>34</v>
      </c>
      <c r="E30" s="29"/>
      <c r="F30" s="29"/>
      <c r="G30" s="29"/>
      <c r="H30" s="29"/>
      <c r="I30" s="29"/>
      <c r="J30" s="68">
        <f>ROUND(J119,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36</v>
      </c>
      <c r="G32" s="29"/>
      <c r="H32" s="29"/>
      <c r="I32" s="33" t="s">
        <v>35</v>
      </c>
      <c r="J32" s="33" t="s">
        <v>37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100" t="s">
        <v>38</v>
      </c>
      <c r="E33" s="24" t="s">
        <v>39</v>
      </c>
      <c r="F33" s="101">
        <f>ROUND((SUM(BE119:BE129)),  2)</f>
        <v>0</v>
      </c>
      <c r="G33" s="29"/>
      <c r="H33" s="29"/>
      <c r="I33" s="102">
        <v>0.2</v>
      </c>
      <c r="J33" s="101">
        <f>ROUND(((SUM(BE119:BE129))*I33),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40</v>
      </c>
      <c r="F34" s="101">
        <f>ROUND((SUM(BF119:BF129)),  2)</f>
        <v>0</v>
      </c>
      <c r="G34" s="29"/>
      <c r="H34" s="29"/>
      <c r="I34" s="102">
        <v>0.2</v>
      </c>
      <c r="J34" s="101">
        <f>ROUND(((SUM(BF119:BF129))*I34),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41</v>
      </c>
      <c r="F35" s="101">
        <f>ROUND((SUM(BG119:BG129)),  2)</f>
        <v>0</v>
      </c>
      <c r="G35" s="29"/>
      <c r="H35" s="29"/>
      <c r="I35" s="102">
        <v>0.2</v>
      </c>
      <c r="J35" s="101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42</v>
      </c>
      <c r="F36" s="101">
        <f>ROUND((SUM(BH119:BH129)),  2)</f>
        <v>0</v>
      </c>
      <c r="G36" s="29"/>
      <c r="H36" s="29"/>
      <c r="I36" s="102">
        <v>0.2</v>
      </c>
      <c r="J36" s="101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43</v>
      </c>
      <c r="F37" s="101">
        <f>ROUND((SUM(BI119:BI129)),  2)</f>
        <v>0</v>
      </c>
      <c r="G37" s="29"/>
      <c r="H37" s="29"/>
      <c r="I37" s="102">
        <v>0</v>
      </c>
      <c r="J37" s="101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3"/>
      <c r="D39" s="104" t="s">
        <v>44</v>
      </c>
      <c r="E39" s="57"/>
      <c r="F39" s="57"/>
      <c r="G39" s="105" t="s">
        <v>45</v>
      </c>
      <c r="H39" s="106" t="s">
        <v>46</v>
      </c>
      <c r="I39" s="57"/>
      <c r="J39" s="107">
        <f>SUM(J30:J37)</f>
        <v>0</v>
      </c>
      <c r="K39" s="108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3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29"/>
      <c r="B61" s="30"/>
      <c r="C61" s="29"/>
      <c r="D61" s="42" t="s">
        <v>49</v>
      </c>
      <c r="E61" s="32"/>
      <c r="F61" s="109" t="s">
        <v>50</v>
      </c>
      <c r="G61" s="42" t="s">
        <v>49</v>
      </c>
      <c r="H61" s="32"/>
      <c r="I61" s="32"/>
      <c r="J61" s="110" t="s">
        <v>50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29"/>
      <c r="B65" s="30"/>
      <c r="C65" s="29"/>
      <c r="D65" s="40" t="s">
        <v>51</v>
      </c>
      <c r="E65" s="43"/>
      <c r="F65" s="43"/>
      <c r="G65" s="40" t="s">
        <v>52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29"/>
      <c r="B76" s="30"/>
      <c r="C76" s="29"/>
      <c r="D76" s="42" t="s">
        <v>49</v>
      </c>
      <c r="E76" s="32"/>
      <c r="F76" s="109" t="s">
        <v>50</v>
      </c>
      <c r="G76" s="42" t="s">
        <v>49</v>
      </c>
      <c r="H76" s="32"/>
      <c r="I76" s="32"/>
      <c r="J76" s="110" t="s">
        <v>50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125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15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23" t="str">
        <f>E7</f>
        <v>PD Žakovce, MK a IS pre IBV 22RD</v>
      </c>
      <c r="F85" s="224"/>
      <c r="G85" s="224"/>
      <c r="H85" s="224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123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85" t="str">
        <f>E9</f>
        <v>10 - SO 10 Chráničky pre slaboprúdový rozvod</v>
      </c>
      <c r="F87" s="225"/>
      <c r="G87" s="225"/>
      <c r="H87" s="225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19</v>
      </c>
      <c r="D89" s="29"/>
      <c r="E89" s="29"/>
      <c r="F89" s="22" t="str">
        <f>F12</f>
        <v>Žakovce</v>
      </c>
      <c r="G89" s="29"/>
      <c r="H89" s="29"/>
      <c r="I89" s="24" t="s">
        <v>21</v>
      </c>
      <c r="J89" s="52" t="str">
        <f>IF(J12="","",J12)</f>
        <v>Vyplň údaj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25.7" customHeight="1">
      <c r="A91" s="29"/>
      <c r="B91" s="30"/>
      <c r="C91" s="24" t="s">
        <v>22</v>
      </c>
      <c r="D91" s="29"/>
      <c r="E91" s="29"/>
      <c r="F91" s="22" t="str">
        <f>E15</f>
        <v>Obec Žakovce, Žakovce 55, 059 73 Žakovce</v>
      </c>
      <c r="G91" s="29"/>
      <c r="H91" s="29"/>
      <c r="I91" s="24" t="s">
        <v>28</v>
      </c>
      <c r="J91" s="27" t="str">
        <f>E21</f>
        <v>ISPO spol. s r.o. inž. stavby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>Macura M.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1" t="s">
        <v>126</v>
      </c>
      <c r="D94" s="103"/>
      <c r="E94" s="103"/>
      <c r="F94" s="103"/>
      <c r="G94" s="103"/>
      <c r="H94" s="103"/>
      <c r="I94" s="103"/>
      <c r="J94" s="112" t="s">
        <v>127</v>
      </c>
      <c r="K94" s="103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13" t="s">
        <v>128</v>
      </c>
      <c r="D96" s="29"/>
      <c r="E96" s="29"/>
      <c r="F96" s="29"/>
      <c r="G96" s="29"/>
      <c r="H96" s="29"/>
      <c r="I96" s="29"/>
      <c r="J96" s="68">
        <f>J119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129</v>
      </c>
    </row>
    <row r="97" spans="1:31" s="9" customFormat="1" ht="24.95" customHeight="1">
      <c r="B97" s="114"/>
      <c r="D97" s="115" t="s">
        <v>1050</v>
      </c>
      <c r="E97" s="116"/>
      <c r="F97" s="116"/>
      <c r="G97" s="116"/>
      <c r="H97" s="116"/>
      <c r="I97" s="116"/>
      <c r="J97" s="117">
        <f>J120</f>
        <v>0</v>
      </c>
      <c r="L97" s="114"/>
    </row>
    <row r="98" spans="1:31" s="10" customFormat="1" ht="19.899999999999999" customHeight="1">
      <c r="B98" s="118"/>
      <c r="D98" s="119" t="s">
        <v>1557</v>
      </c>
      <c r="E98" s="120"/>
      <c r="F98" s="120"/>
      <c r="G98" s="120"/>
      <c r="H98" s="120"/>
      <c r="I98" s="120"/>
      <c r="J98" s="121">
        <f>J121</f>
        <v>0</v>
      </c>
      <c r="L98" s="118"/>
    </row>
    <row r="99" spans="1:31" s="10" customFormat="1" ht="19.899999999999999" customHeight="1">
      <c r="B99" s="118"/>
      <c r="D99" s="119" t="s">
        <v>1558</v>
      </c>
      <c r="E99" s="120"/>
      <c r="F99" s="120"/>
      <c r="G99" s="120"/>
      <c r="H99" s="120"/>
      <c r="I99" s="120"/>
      <c r="J99" s="121">
        <f>J127</f>
        <v>0</v>
      </c>
      <c r="L99" s="118"/>
    </row>
    <row r="100" spans="1:31" s="2" customFormat="1" ht="21.75" customHeight="1">
      <c r="A100" s="29"/>
      <c r="B100" s="30"/>
      <c r="C100" s="29"/>
      <c r="D100" s="29"/>
      <c r="E100" s="29"/>
      <c r="F100" s="29"/>
      <c r="G100" s="29"/>
      <c r="H100" s="29"/>
      <c r="I100" s="29"/>
      <c r="J100" s="29"/>
      <c r="K100" s="29"/>
      <c r="L100" s="3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</row>
    <row r="101" spans="1:31" s="2" customFormat="1" ht="6.95" customHeight="1">
      <c r="A101" s="29"/>
      <c r="B101" s="44"/>
      <c r="C101" s="45"/>
      <c r="D101" s="45"/>
      <c r="E101" s="45"/>
      <c r="F101" s="45"/>
      <c r="G101" s="45"/>
      <c r="H101" s="45"/>
      <c r="I101" s="45"/>
      <c r="J101" s="45"/>
      <c r="K101" s="45"/>
      <c r="L101" s="3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5" spans="1:31" s="2" customFormat="1" ht="6.95" customHeight="1">
      <c r="A105" s="29"/>
      <c r="B105" s="46"/>
      <c r="C105" s="47"/>
      <c r="D105" s="47"/>
      <c r="E105" s="47"/>
      <c r="F105" s="47"/>
      <c r="G105" s="47"/>
      <c r="H105" s="47"/>
      <c r="I105" s="47"/>
      <c r="J105" s="47"/>
      <c r="K105" s="47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s="2" customFormat="1" ht="24.95" customHeight="1">
      <c r="A106" s="29"/>
      <c r="B106" s="30"/>
      <c r="C106" s="18" t="s">
        <v>143</v>
      </c>
      <c r="D106" s="29"/>
      <c r="E106" s="29"/>
      <c r="F106" s="29"/>
      <c r="G106" s="29"/>
      <c r="H106" s="29"/>
      <c r="I106" s="29"/>
      <c r="J106" s="29"/>
      <c r="K106" s="29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6.95" customHeight="1">
      <c r="A107" s="29"/>
      <c r="B107" s="30"/>
      <c r="C107" s="29"/>
      <c r="D107" s="29"/>
      <c r="E107" s="29"/>
      <c r="F107" s="29"/>
      <c r="G107" s="29"/>
      <c r="H107" s="29"/>
      <c r="I107" s="29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12" customHeight="1">
      <c r="A108" s="29"/>
      <c r="B108" s="30"/>
      <c r="C108" s="24" t="s">
        <v>15</v>
      </c>
      <c r="D108" s="29"/>
      <c r="E108" s="29"/>
      <c r="F108" s="29"/>
      <c r="G108" s="29"/>
      <c r="H108" s="29"/>
      <c r="I108" s="29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16.5" customHeight="1">
      <c r="A109" s="29"/>
      <c r="B109" s="30"/>
      <c r="C109" s="29"/>
      <c r="D109" s="29"/>
      <c r="E109" s="223" t="str">
        <f>E7</f>
        <v>PD Žakovce, MK a IS pre IBV 22RD</v>
      </c>
      <c r="F109" s="224"/>
      <c r="G109" s="224"/>
      <c r="H109" s="224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2" customHeight="1">
      <c r="A110" s="29"/>
      <c r="B110" s="30"/>
      <c r="C110" s="24" t="s">
        <v>123</v>
      </c>
      <c r="D110" s="29"/>
      <c r="E110" s="29"/>
      <c r="F110" s="29"/>
      <c r="G110" s="29"/>
      <c r="H110" s="29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6.5" customHeight="1">
      <c r="A111" s="29"/>
      <c r="B111" s="30"/>
      <c r="C111" s="29"/>
      <c r="D111" s="29"/>
      <c r="E111" s="185" t="str">
        <f>E9</f>
        <v>10 - SO 10 Chráničky pre slaboprúdový rozvod</v>
      </c>
      <c r="F111" s="225"/>
      <c r="G111" s="225"/>
      <c r="H111" s="225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6.95" customHeight="1">
      <c r="A112" s="29"/>
      <c r="B112" s="30"/>
      <c r="C112" s="29"/>
      <c r="D112" s="29"/>
      <c r="E112" s="29"/>
      <c r="F112" s="29"/>
      <c r="G112" s="29"/>
      <c r="H112" s="29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>
      <c r="A113" s="29"/>
      <c r="B113" s="30"/>
      <c r="C113" s="24" t="s">
        <v>19</v>
      </c>
      <c r="D113" s="29"/>
      <c r="E113" s="29"/>
      <c r="F113" s="22" t="str">
        <f>F12</f>
        <v>Žakovce</v>
      </c>
      <c r="G113" s="29"/>
      <c r="H113" s="29"/>
      <c r="I113" s="24" t="s">
        <v>21</v>
      </c>
      <c r="J113" s="52" t="str">
        <f>IF(J12="","",J12)</f>
        <v>Vyplň údaj</v>
      </c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6.95" customHeight="1">
      <c r="A114" s="29"/>
      <c r="B114" s="30"/>
      <c r="C114" s="29"/>
      <c r="D114" s="29"/>
      <c r="E114" s="29"/>
      <c r="F114" s="29"/>
      <c r="G114" s="29"/>
      <c r="H114" s="29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25.7" customHeight="1">
      <c r="A115" s="29"/>
      <c r="B115" s="30"/>
      <c r="C115" s="24" t="s">
        <v>22</v>
      </c>
      <c r="D115" s="29"/>
      <c r="E115" s="29"/>
      <c r="F115" s="22" t="str">
        <f>E15</f>
        <v>Obec Žakovce, Žakovce 55, 059 73 Žakovce</v>
      </c>
      <c r="G115" s="29"/>
      <c r="H115" s="29"/>
      <c r="I115" s="24" t="s">
        <v>28</v>
      </c>
      <c r="J115" s="27" t="str">
        <f>E21</f>
        <v>ISPO spol. s r.o. inž. stavby</v>
      </c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5.2" customHeight="1">
      <c r="A116" s="29"/>
      <c r="B116" s="30"/>
      <c r="C116" s="24" t="s">
        <v>26</v>
      </c>
      <c r="D116" s="29"/>
      <c r="E116" s="29"/>
      <c r="F116" s="22" t="str">
        <f>IF(E18="","",E18)</f>
        <v>Vyplň údaj</v>
      </c>
      <c r="G116" s="29"/>
      <c r="H116" s="29"/>
      <c r="I116" s="24" t="s">
        <v>31</v>
      </c>
      <c r="J116" s="27" t="str">
        <f>E24</f>
        <v>Macura M.</v>
      </c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0.35" customHeight="1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11" customFormat="1" ht="29.25" customHeight="1">
      <c r="A118" s="122"/>
      <c r="B118" s="123"/>
      <c r="C118" s="124" t="s">
        <v>144</v>
      </c>
      <c r="D118" s="125" t="s">
        <v>59</v>
      </c>
      <c r="E118" s="125" t="s">
        <v>55</v>
      </c>
      <c r="F118" s="125" t="s">
        <v>56</v>
      </c>
      <c r="G118" s="125" t="s">
        <v>145</v>
      </c>
      <c r="H118" s="125" t="s">
        <v>146</v>
      </c>
      <c r="I118" s="125" t="s">
        <v>147</v>
      </c>
      <c r="J118" s="126" t="s">
        <v>127</v>
      </c>
      <c r="K118" s="127" t="s">
        <v>148</v>
      </c>
      <c r="L118" s="128"/>
      <c r="M118" s="59" t="s">
        <v>1</v>
      </c>
      <c r="N118" s="60" t="s">
        <v>38</v>
      </c>
      <c r="O118" s="60" t="s">
        <v>149</v>
      </c>
      <c r="P118" s="60" t="s">
        <v>150</v>
      </c>
      <c r="Q118" s="60" t="s">
        <v>151</v>
      </c>
      <c r="R118" s="60" t="s">
        <v>152</v>
      </c>
      <c r="S118" s="60" t="s">
        <v>153</v>
      </c>
      <c r="T118" s="61" t="s">
        <v>154</v>
      </c>
      <c r="U118" s="122"/>
      <c r="V118" s="122"/>
      <c r="W118" s="122"/>
      <c r="X118" s="122"/>
      <c r="Y118" s="122"/>
      <c r="Z118" s="122"/>
      <c r="AA118" s="122"/>
      <c r="AB118" s="122"/>
      <c r="AC118" s="122"/>
      <c r="AD118" s="122"/>
      <c r="AE118" s="122"/>
    </row>
    <row r="119" spans="1:65" s="2" customFormat="1" ht="22.9" customHeight="1">
      <c r="A119" s="29"/>
      <c r="B119" s="30"/>
      <c r="C119" s="66" t="s">
        <v>128</v>
      </c>
      <c r="D119" s="29"/>
      <c r="E119" s="29"/>
      <c r="F119" s="29"/>
      <c r="G119" s="29"/>
      <c r="H119" s="29"/>
      <c r="I119" s="29"/>
      <c r="J119" s="129">
        <f>BK119</f>
        <v>0</v>
      </c>
      <c r="K119" s="29"/>
      <c r="L119" s="30"/>
      <c r="M119" s="62"/>
      <c r="N119" s="53"/>
      <c r="O119" s="63"/>
      <c r="P119" s="130">
        <f>P120</f>
        <v>0</v>
      </c>
      <c r="Q119" s="63"/>
      <c r="R119" s="130">
        <f>R120</f>
        <v>0.50760000000000005</v>
      </c>
      <c r="S119" s="63"/>
      <c r="T119" s="131">
        <f>T120</f>
        <v>0</v>
      </c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T119" s="14" t="s">
        <v>73</v>
      </c>
      <c r="AU119" s="14" t="s">
        <v>129</v>
      </c>
      <c r="BK119" s="132">
        <f>BK120</f>
        <v>0</v>
      </c>
    </row>
    <row r="120" spans="1:65" s="12" customFormat="1" ht="25.9" customHeight="1">
      <c r="B120" s="133"/>
      <c r="D120" s="134" t="s">
        <v>73</v>
      </c>
      <c r="E120" s="135" t="s">
        <v>224</v>
      </c>
      <c r="F120" s="135" t="s">
        <v>1262</v>
      </c>
      <c r="I120" s="136"/>
      <c r="J120" s="137">
        <f>BK120</f>
        <v>0</v>
      </c>
      <c r="L120" s="133"/>
      <c r="M120" s="138"/>
      <c r="N120" s="139"/>
      <c r="O120" s="139"/>
      <c r="P120" s="140">
        <f>P121+P127</f>
        <v>0</v>
      </c>
      <c r="Q120" s="139"/>
      <c r="R120" s="140">
        <f>R121+R127</f>
        <v>0.50760000000000005</v>
      </c>
      <c r="S120" s="139"/>
      <c r="T120" s="141">
        <f>T121+T127</f>
        <v>0</v>
      </c>
      <c r="AR120" s="134" t="s">
        <v>168</v>
      </c>
      <c r="AT120" s="142" t="s">
        <v>73</v>
      </c>
      <c r="AU120" s="142" t="s">
        <v>74</v>
      </c>
      <c r="AY120" s="134" t="s">
        <v>157</v>
      </c>
      <c r="BK120" s="143">
        <f>BK121+BK127</f>
        <v>0</v>
      </c>
    </row>
    <row r="121" spans="1:65" s="12" customFormat="1" ht="22.9" customHeight="1">
      <c r="B121" s="133"/>
      <c r="D121" s="134" t="s">
        <v>73</v>
      </c>
      <c r="E121" s="144" t="s">
        <v>1563</v>
      </c>
      <c r="F121" s="144" t="s">
        <v>1564</v>
      </c>
      <c r="I121" s="136"/>
      <c r="J121" s="145">
        <f>BK121</f>
        <v>0</v>
      </c>
      <c r="L121" s="133"/>
      <c r="M121" s="138"/>
      <c r="N121" s="139"/>
      <c r="O121" s="139"/>
      <c r="P121" s="140">
        <f>SUM(P122:P126)</f>
        <v>0</v>
      </c>
      <c r="Q121" s="139"/>
      <c r="R121" s="140">
        <f>SUM(R122:R126)</f>
        <v>0.43004999999999999</v>
      </c>
      <c r="S121" s="139"/>
      <c r="T121" s="141">
        <f>SUM(T122:T126)</f>
        <v>0</v>
      </c>
      <c r="AR121" s="134" t="s">
        <v>168</v>
      </c>
      <c r="AT121" s="142" t="s">
        <v>73</v>
      </c>
      <c r="AU121" s="142" t="s">
        <v>82</v>
      </c>
      <c r="AY121" s="134" t="s">
        <v>157</v>
      </c>
      <c r="BK121" s="143">
        <f>SUM(BK122:BK126)</f>
        <v>0</v>
      </c>
    </row>
    <row r="122" spans="1:65" s="2" customFormat="1" ht="24">
      <c r="A122" s="29"/>
      <c r="B122" s="146"/>
      <c r="C122" s="147" t="s">
        <v>82</v>
      </c>
      <c r="D122" s="147" t="s">
        <v>159</v>
      </c>
      <c r="E122" s="148" t="s">
        <v>2112</v>
      </c>
      <c r="F122" s="149" t="s">
        <v>2113</v>
      </c>
      <c r="G122" s="150" t="s">
        <v>171</v>
      </c>
      <c r="H122" s="151">
        <v>705</v>
      </c>
      <c r="I122" s="152"/>
      <c r="J122" s="153">
        <f>ROUND(I122*H122,2)</f>
        <v>0</v>
      </c>
      <c r="K122" s="154"/>
      <c r="L122" s="30"/>
      <c r="M122" s="155" t="s">
        <v>1</v>
      </c>
      <c r="N122" s="156" t="s">
        <v>40</v>
      </c>
      <c r="O122" s="55"/>
      <c r="P122" s="157">
        <f>O122*H122</f>
        <v>0</v>
      </c>
      <c r="Q122" s="157">
        <v>0</v>
      </c>
      <c r="R122" s="157">
        <f>Q122*H122</f>
        <v>0</v>
      </c>
      <c r="S122" s="157">
        <v>0</v>
      </c>
      <c r="T122" s="158">
        <f>S122*H122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159" t="s">
        <v>418</v>
      </c>
      <c r="AT122" s="159" t="s">
        <v>159</v>
      </c>
      <c r="AU122" s="159" t="s">
        <v>102</v>
      </c>
      <c r="AY122" s="14" t="s">
        <v>157</v>
      </c>
      <c r="BE122" s="160">
        <f>IF(N122="základná",J122,0)</f>
        <v>0</v>
      </c>
      <c r="BF122" s="160">
        <f>IF(N122="znížená",J122,0)</f>
        <v>0</v>
      </c>
      <c r="BG122" s="160">
        <f>IF(N122="zákl. prenesená",J122,0)</f>
        <v>0</v>
      </c>
      <c r="BH122" s="160">
        <f>IF(N122="zníž. prenesená",J122,0)</f>
        <v>0</v>
      </c>
      <c r="BI122" s="160">
        <f>IF(N122="nulová",J122,0)</f>
        <v>0</v>
      </c>
      <c r="BJ122" s="14" t="s">
        <v>102</v>
      </c>
      <c r="BK122" s="160">
        <f>ROUND(I122*H122,2)</f>
        <v>0</v>
      </c>
      <c r="BL122" s="14" t="s">
        <v>418</v>
      </c>
      <c r="BM122" s="159" t="s">
        <v>2114</v>
      </c>
    </row>
    <row r="123" spans="1:65" s="2" customFormat="1" ht="16.5" customHeight="1">
      <c r="A123" s="29"/>
      <c r="B123" s="146"/>
      <c r="C123" s="161" t="s">
        <v>102</v>
      </c>
      <c r="D123" s="161" t="s">
        <v>224</v>
      </c>
      <c r="E123" s="162" t="s">
        <v>2115</v>
      </c>
      <c r="F123" s="163" t="s">
        <v>2116</v>
      </c>
      <c r="G123" s="164" t="s">
        <v>171</v>
      </c>
      <c r="H123" s="165">
        <v>705</v>
      </c>
      <c r="I123" s="166"/>
      <c r="J123" s="167">
        <f>ROUND(I123*H123,2)</f>
        <v>0</v>
      </c>
      <c r="K123" s="168"/>
      <c r="L123" s="169"/>
      <c r="M123" s="170" t="s">
        <v>1</v>
      </c>
      <c r="N123" s="171" t="s">
        <v>40</v>
      </c>
      <c r="O123" s="55"/>
      <c r="P123" s="157">
        <f>O123*H123</f>
        <v>0</v>
      </c>
      <c r="Q123" s="157">
        <v>1.1E-4</v>
      </c>
      <c r="R123" s="157">
        <f>Q123*H123</f>
        <v>7.7549999999999994E-2</v>
      </c>
      <c r="S123" s="157">
        <v>0</v>
      </c>
      <c r="T123" s="158">
        <f>S123*H123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159" t="s">
        <v>1093</v>
      </c>
      <c r="AT123" s="159" t="s">
        <v>224</v>
      </c>
      <c r="AU123" s="159" t="s">
        <v>102</v>
      </c>
      <c r="AY123" s="14" t="s">
        <v>157</v>
      </c>
      <c r="BE123" s="160">
        <f>IF(N123="základná",J123,0)</f>
        <v>0</v>
      </c>
      <c r="BF123" s="160">
        <f>IF(N123="znížená",J123,0)</f>
        <v>0</v>
      </c>
      <c r="BG123" s="160">
        <f>IF(N123="zákl. prenesená",J123,0)</f>
        <v>0</v>
      </c>
      <c r="BH123" s="160">
        <f>IF(N123="zníž. prenesená",J123,0)</f>
        <v>0</v>
      </c>
      <c r="BI123" s="160">
        <f>IF(N123="nulová",J123,0)</f>
        <v>0</v>
      </c>
      <c r="BJ123" s="14" t="s">
        <v>102</v>
      </c>
      <c r="BK123" s="160">
        <f>ROUND(I123*H123,2)</f>
        <v>0</v>
      </c>
      <c r="BL123" s="14" t="s">
        <v>1093</v>
      </c>
      <c r="BM123" s="159" t="s">
        <v>2117</v>
      </c>
    </row>
    <row r="124" spans="1:65" s="2" customFormat="1" ht="24">
      <c r="A124" s="29"/>
      <c r="B124" s="146"/>
      <c r="C124" s="147" t="s">
        <v>168</v>
      </c>
      <c r="D124" s="147" t="s">
        <v>159</v>
      </c>
      <c r="E124" s="148" t="s">
        <v>2118</v>
      </c>
      <c r="F124" s="149" t="s">
        <v>2119</v>
      </c>
      <c r="G124" s="150" t="s">
        <v>171</v>
      </c>
      <c r="H124" s="151">
        <v>705</v>
      </c>
      <c r="I124" s="152"/>
      <c r="J124" s="153">
        <f>ROUND(I124*H124,2)</f>
        <v>0</v>
      </c>
      <c r="K124" s="154"/>
      <c r="L124" s="30"/>
      <c r="M124" s="155" t="s">
        <v>1</v>
      </c>
      <c r="N124" s="156" t="s">
        <v>40</v>
      </c>
      <c r="O124" s="55"/>
      <c r="P124" s="157">
        <f>O124*H124</f>
        <v>0</v>
      </c>
      <c r="Q124" s="157">
        <v>0</v>
      </c>
      <c r="R124" s="157">
        <f>Q124*H124</f>
        <v>0</v>
      </c>
      <c r="S124" s="157">
        <v>0</v>
      </c>
      <c r="T124" s="158">
        <f>S124*H124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59" t="s">
        <v>418</v>
      </c>
      <c r="AT124" s="159" t="s">
        <v>159</v>
      </c>
      <c r="AU124" s="159" t="s">
        <v>102</v>
      </c>
      <c r="AY124" s="14" t="s">
        <v>157</v>
      </c>
      <c r="BE124" s="160">
        <f>IF(N124="základná",J124,0)</f>
        <v>0</v>
      </c>
      <c r="BF124" s="160">
        <f>IF(N124="znížená",J124,0)</f>
        <v>0</v>
      </c>
      <c r="BG124" s="160">
        <f>IF(N124="zákl. prenesená",J124,0)</f>
        <v>0</v>
      </c>
      <c r="BH124" s="160">
        <f>IF(N124="zníž. prenesená",J124,0)</f>
        <v>0</v>
      </c>
      <c r="BI124" s="160">
        <f>IF(N124="nulová",J124,0)</f>
        <v>0</v>
      </c>
      <c r="BJ124" s="14" t="s">
        <v>102</v>
      </c>
      <c r="BK124" s="160">
        <f>ROUND(I124*H124,2)</f>
        <v>0</v>
      </c>
      <c r="BL124" s="14" t="s">
        <v>418</v>
      </c>
      <c r="BM124" s="159" t="s">
        <v>2120</v>
      </c>
    </row>
    <row r="125" spans="1:65" s="2" customFormat="1" ht="16.5" customHeight="1">
      <c r="A125" s="29"/>
      <c r="B125" s="146"/>
      <c r="C125" s="161" t="s">
        <v>163</v>
      </c>
      <c r="D125" s="161" t="s">
        <v>224</v>
      </c>
      <c r="E125" s="162" t="s">
        <v>2121</v>
      </c>
      <c r="F125" s="163" t="s">
        <v>2122</v>
      </c>
      <c r="G125" s="164" t="s">
        <v>171</v>
      </c>
      <c r="H125" s="165">
        <v>705</v>
      </c>
      <c r="I125" s="166"/>
      <c r="J125" s="167">
        <f>ROUND(I125*H125,2)</f>
        <v>0</v>
      </c>
      <c r="K125" s="168"/>
      <c r="L125" s="169"/>
      <c r="M125" s="170" t="s">
        <v>1</v>
      </c>
      <c r="N125" s="171" t="s">
        <v>40</v>
      </c>
      <c r="O125" s="55"/>
      <c r="P125" s="157">
        <f>O125*H125</f>
        <v>0</v>
      </c>
      <c r="Q125" s="157">
        <v>5.0000000000000001E-4</v>
      </c>
      <c r="R125" s="157">
        <f>Q125*H125</f>
        <v>0.35249999999999998</v>
      </c>
      <c r="S125" s="157">
        <v>0</v>
      </c>
      <c r="T125" s="158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59" t="s">
        <v>1093</v>
      </c>
      <c r="AT125" s="159" t="s">
        <v>224</v>
      </c>
      <c r="AU125" s="159" t="s">
        <v>102</v>
      </c>
      <c r="AY125" s="14" t="s">
        <v>157</v>
      </c>
      <c r="BE125" s="160">
        <f>IF(N125="základná",J125,0)</f>
        <v>0</v>
      </c>
      <c r="BF125" s="160">
        <f>IF(N125="znížená",J125,0)</f>
        <v>0</v>
      </c>
      <c r="BG125" s="160">
        <f>IF(N125="zákl. prenesená",J125,0)</f>
        <v>0</v>
      </c>
      <c r="BH125" s="160">
        <f>IF(N125="zníž. prenesená",J125,0)</f>
        <v>0</v>
      </c>
      <c r="BI125" s="160">
        <f>IF(N125="nulová",J125,0)</f>
        <v>0</v>
      </c>
      <c r="BJ125" s="14" t="s">
        <v>102</v>
      </c>
      <c r="BK125" s="160">
        <f>ROUND(I125*H125,2)</f>
        <v>0</v>
      </c>
      <c r="BL125" s="14" t="s">
        <v>1093</v>
      </c>
      <c r="BM125" s="159" t="s">
        <v>2123</v>
      </c>
    </row>
    <row r="126" spans="1:65" s="2" customFormat="1" ht="16.5" customHeight="1">
      <c r="A126" s="29"/>
      <c r="B126" s="146"/>
      <c r="C126" s="161" t="s">
        <v>177</v>
      </c>
      <c r="D126" s="161" t="s">
        <v>224</v>
      </c>
      <c r="E126" s="162" t="s">
        <v>2124</v>
      </c>
      <c r="F126" s="163" t="s">
        <v>2125</v>
      </c>
      <c r="G126" s="164" t="s">
        <v>342</v>
      </c>
      <c r="H126" s="165">
        <v>72</v>
      </c>
      <c r="I126" s="166"/>
      <c r="J126" s="167">
        <f>ROUND(I126*H126,2)</f>
        <v>0</v>
      </c>
      <c r="K126" s="168"/>
      <c r="L126" s="169"/>
      <c r="M126" s="170" t="s">
        <v>1</v>
      </c>
      <c r="N126" s="171" t="s">
        <v>40</v>
      </c>
      <c r="O126" s="55"/>
      <c r="P126" s="157">
        <f>O126*H126</f>
        <v>0</v>
      </c>
      <c r="Q126" s="157">
        <v>0</v>
      </c>
      <c r="R126" s="157">
        <f>Q126*H126</f>
        <v>0</v>
      </c>
      <c r="S126" s="157">
        <v>0</v>
      </c>
      <c r="T126" s="158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59" t="s">
        <v>1093</v>
      </c>
      <c r="AT126" s="159" t="s">
        <v>224</v>
      </c>
      <c r="AU126" s="159" t="s">
        <v>102</v>
      </c>
      <c r="AY126" s="14" t="s">
        <v>157</v>
      </c>
      <c r="BE126" s="160">
        <f>IF(N126="základná",J126,0)</f>
        <v>0</v>
      </c>
      <c r="BF126" s="160">
        <f>IF(N126="znížená",J126,0)</f>
        <v>0</v>
      </c>
      <c r="BG126" s="160">
        <f>IF(N126="zákl. prenesená",J126,0)</f>
        <v>0</v>
      </c>
      <c r="BH126" s="160">
        <f>IF(N126="zníž. prenesená",J126,0)</f>
        <v>0</v>
      </c>
      <c r="BI126" s="160">
        <f>IF(N126="nulová",J126,0)</f>
        <v>0</v>
      </c>
      <c r="BJ126" s="14" t="s">
        <v>102</v>
      </c>
      <c r="BK126" s="160">
        <f>ROUND(I126*H126,2)</f>
        <v>0</v>
      </c>
      <c r="BL126" s="14" t="s">
        <v>1093</v>
      </c>
      <c r="BM126" s="159" t="s">
        <v>2126</v>
      </c>
    </row>
    <row r="127" spans="1:65" s="12" customFormat="1" ht="22.9" customHeight="1">
      <c r="B127" s="133"/>
      <c r="D127" s="134" t="s">
        <v>73</v>
      </c>
      <c r="E127" s="144" t="s">
        <v>1313</v>
      </c>
      <c r="F127" s="144" t="s">
        <v>1809</v>
      </c>
      <c r="I127" s="136"/>
      <c r="J127" s="145">
        <f>BK127</f>
        <v>0</v>
      </c>
      <c r="L127" s="133"/>
      <c r="M127" s="138"/>
      <c r="N127" s="139"/>
      <c r="O127" s="139"/>
      <c r="P127" s="140">
        <f>SUM(P128:P129)</f>
        <v>0</v>
      </c>
      <c r="Q127" s="139"/>
      <c r="R127" s="140">
        <f>SUM(R128:R129)</f>
        <v>7.7549999999999994E-2</v>
      </c>
      <c r="S127" s="139"/>
      <c r="T127" s="141">
        <f>SUM(T128:T129)</f>
        <v>0</v>
      </c>
      <c r="AR127" s="134" t="s">
        <v>168</v>
      </c>
      <c r="AT127" s="142" t="s">
        <v>73</v>
      </c>
      <c r="AU127" s="142" t="s">
        <v>82</v>
      </c>
      <c r="AY127" s="134" t="s">
        <v>157</v>
      </c>
      <c r="BK127" s="143">
        <f>SUM(BK128:BK129)</f>
        <v>0</v>
      </c>
    </row>
    <row r="128" spans="1:65" s="2" customFormat="1" ht="24">
      <c r="A128" s="29"/>
      <c r="B128" s="146"/>
      <c r="C128" s="147" t="s">
        <v>181</v>
      </c>
      <c r="D128" s="147" t="s">
        <v>159</v>
      </c>
      <c r="E128" s="148" t="s">
        <v>1315</v>
      </c>
      <c r="F128" s="149" t="s">
        <v>1316</v>
      </c>
      <c r="G128" s="150" t="s">
        <v>171</v>
      </c>
      <c r="H128" s="151">
        <v>705</v>
      </c>
      <c r="I128" s="152"/>
      <c r="J128" s="153">
        <f>ROUND(I128*H128,2)</f>
        <v>0</v>
      </c>
      <c r="K128" s="154"/>
      <c r="L128" s="30"/>
      <c r="M128" s="155" t="s">
        <v>1</v>
      </c>
      <c r="N128" s="156" t="s">
        <v>40</v>
      </c>
      <c r="O128" s="55"/>
      <c r="P128" s="157">
        <f>O128*H128</f>
        <v>0</v>
      </c>
      <c r="Q128" s="157">
        <v>0</v>
      </c>
      <c r="R128" s="157">
        <f>Q128*H128</f>
        <v>0</v>
      </c>
      <c r="S128" s="157">
        <v>0</v>
      </c>
      <c r="T128" s="158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59" t="s">
        <v>418</v>
      </c>
      <c r="AT128" s="159" t="s">
        <v>159</v>
      </c>
      <c r="AU128" s="159" t="s">
        <v>102</v>
      </c>
      <c r="AY128" s="14" t="s">
        <v>157</v>
      </c>
      <c r="BE128" s="160">
        <f>IF(N128="základná",J128,0)</f>
        <v>0</v>
      </c>
      <c r="BF128" s="160">
        <f>IF(N128="znížená",J128,0)</f>
        <v>0</v>
      </c>
      <c r="BG128" s="160">
        <f>IF(N128="zákl. prenesená",J128,0)</f>
        <v>0</v>
      </c>
      <c r="BH128" s="160">
        <f>IF(N128="zníž. prenesená",J128,0)</f>
        <v>0</v>
      </c>
      <c r="BI128" s="160">
        <f>IF(N128="nulová",J128,0)</f>
        <v>0</v>
      </c>
      <c r="BJ128" s="14" t="s">
        <v>102</v>
      </c>
      <c r="BK128" s="160">
        <f>ROUND(I128*H128,2)</f>
        <v>0</v>
      </c>
      <c r="BL128" s="14" t="s">
        <v>418</v>
      </c>
      <c r="BM128" s="159" t="s">
        <v>2127</v>
      </c>
    </row>
    <row r="129" spans="1:65" s="2" customFormat="1" ht="16.5" customHeight="1">
      <c r="A129" s="29"/>
      <c r="B129" s="146"/>
      <c r="C129" s="161" t="s">
        <v>185</v>
      </c>
      <c r="D129" s="161" t="s">
        <v>224</v>
      </c>
      <c r="E129" s="162" t="s">
        <v>2128</v>
      </c>
      <c r="F129" s="163" t="s">
        <v>2129</v>
      </c>
      <c r="G129" s="164" t="s">
        <v>171</v>
      </c>
      <c r="H129" s="165">
        <v>775.5</v>
      </c>
      <c r="I129" s="166"/>
      <c r="J129" s="167">
        <f>ROUND(I129*H129,2)</f>
        <v>0</v>
      </c>
      <c r="K129" s="168"/>
      <c r="L129" s="169"/>
      <c r="M129" s="178" t="s">
        <v>1</v>
      </c>
      <c r="N129" s="179" t="s">
        <v>40</v>
      </c>
      <c r="O129" s="174"/>
      <c r="P129" s="175">
        <f>O129*H129</f>
        <v>0</v>
      </c>
      <c r="Q129" s="175">
        <v>1E-4</v>
      </c>
      <c r="R129" s="175">
        <f>Q129*H129</f>
        <v>7.7549999999999994E-2</v>
      </c>
      <c r="S129" s="175">
        <v>0</v>
      </c>
      <c r="T129" s="176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59" t="s">
        <v>1093</v>
      </c>
      <c r="AT129" s="159" t="s">
        <v>224</v>
      </c>
      <c r="AU129" s="159" t="s">
        <v>102</v>
      </c>
      <c r="AY129" s="14" t="s">
        <v>157</v>
      </c>
      <c r="BE129" s="160">
        <f>IF(N129="základná",J129,0)</f>
        <v>0</v>
      </c>
      <c r="BF129" s="160">
        <f>IF(N129="znížená",J129,0)</f>
        <v>0</v>
      </c>
      <c r="BG129" s="160">
        <f>IF(N129="zákl. prenesená",J129,0)</f>
        <v>0</v>
      </c>
      <c r="BH129" s="160">
        <f>IF(N129="zníž. prenesená",J129,0)</f>
        <v>0</v>
      </c>
      <c r="BI129" s="160">
        <f>IF(N129="nulová",J129,0)</f>
        <v>0</v>
      </c>
      <c r="BJ129" s="14" t="s">
        <v>102</v>
      </c>
      <c r="BK129" s="160">
        <f>ROUND(I129*H129,2)</f>
        <v>0</v>
      </c>
      <c r="BL129" s="14" t="s">
        <v>1093</v>
      </c>
      <c r="BM129" s="159" t="s">
        <v>2130</v>
      </c>
    </row>
    <row r="130" spans="1:65" s="2" customFormat="1" ht="6.95" customHeight="1">
      <c r="A130" s="29"/>
      <c r="B130" s="44"/>
      <c r="C130" s="45"/>
      <c r="D130" s="45"/>
      <c r="E130" s="45"/>
      <c r="F130" s="45"/>
      <c r="G130" s="45"/>
      <c r="H130" s="45"/>
      <c r="I130" s="45"/>
      <c r="J130" s="45"/>
      <c r="K130" s="45"/>
      <c r="L130" s="30"/>
      <c r="M130" s="29"/>
      <c r="O130" s="29"/>
      <c r="P130" s="29"/>
      <c r="Q130" s="29"/>
      <c r="R130" s="2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</row>
  </sheetData>
  <autoFilter ref="C118:K129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88" fitToHeight="100" orientation="portrait" r:id="rId1"/>
  <headerFooter>
    <oddFooter>&amp;CStrana &amp;P z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1"/>
  <sheetViews>
    <sheetView showGridLines="0" topLeftCell="A98" workbookViewId="0">
      <selection activeCell="I125" sqref="I125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07" t="s">
        <v>5</v>
      </c>
      <c r="M2" s="192"/>
      <c r="N2" s="192"/>
      <c r="O2" s="192"/>
      <c r="P2" s="192"/>
      <c r="Q2" s="192"/>
      <c r="R2" s="192"/>
      <c r="S2" s="192"/>
      <c r="T2" s="192"/>
      <c r="U2" s="192"/>
      <c r="V2" s="192"/>
      <c r="AT2" s="14" t="s">
        <v>121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74</v>
      </c>
    </row>
    <row r="4" spans="1:46" s="1" customFormat="1" ht="24.95" customHeight="1">
      <c r="B4" s="17"/>
      <c r="D4" s="18" t="s">
        <v>122</v>
      </c>
      <c r="L4" s="17"/>
      <c r="M4" s="95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15</v>
      </c>
      <c r="L6" s="17"/>
    </row>
    <row r="7" spans="1:46" s="1" customFormat="1" ht="16.5" customHeight="1">
      <c r="B7" s="17"/>
      <c r="E7" s="223" t="str">
        <f>'Rekapitulácia stavby'!K6</f>
        <v>PD Žakovce, MK a IS pre IBV 22RD</v>
      </c>
      <c r="F7" s="224"/>
      <c r="G7" s="224"/>
      <c r="H7" s="224"/>
      <c r="L7" s="17"/>
    </row>
    <row r="8" spans="1:46" s="2" customFormat="1" ht="12" customHeight="1">
      <c r="A8" s="29"/>
      <c r="B8" s="30"/>
      <c r="C8" s="29"/>
      <c r="D8" s="24" t="s">
        <v>123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85" t="s">
        <v>2131</v>
      </c>
      <c r="F9" s="225"/>
      <c r="G9" s="225"/>
      <c r="H9" s="225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17</v>
      </c>
      <c r="E11" s="29"/>
      <c r="F11" s="22" t="s">
        <v>1</v>
      </c>
      <c r="G11" s="29"/>
      <c r="H11" s="29"/>
      <c r="I11" s="24" t="s">
        <v>18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19</v>
      </c>
      <c r="E12" s="29"/>
      <c r="F12" s="22" t="s">
        <v>20</v>
      </c>
      <c r="G12" s="29"/>
      <c r="H12" s="29"/>
      <c r="I12" s="24" t="s">
        <v>21</v>
      </c>
      <c r="J12" s="52" t="str">
        <f>'Rekapitulácia stavby'!AN8</f>
        <v>Vyplň údaj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22</v>
      </c>
      <c r="E14" s="29"/>
      <c r="F14" s="29"/>
      <c r="G14" s="29"/>
      <c r="H14" s="29"/>
      <c r="I14" s="24" t="s">
        <v>23</v>
      </c>
      <c r="J14" s="22" t="s">
        <v>2186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tr">
        <f>'01 - SO 01 Miestne komuni...'!E15</f>
        <v>Obec Žakovce, Žakovce 55, 059 73 Žakovce</v>
      </c>
      <c r="F15" s="29"/>
      <c r="G15" s="29"/>
      <c r="H15" s="29"/>
      <c r="I15" s="24" t="s">
        <v>25</v>
      </c>
      <c r="J15" s="22" t="s">
        <v>2187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24" t="s">
        <v>23</v>
      </c>
      <c r="J17" s="25" t="str">
        <f>'Rekapitulácia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26" t="str">
        <f>'Rekapitulácia stavby'!E14</f>
        <v>Vyplň údaj</v>
      </c>
      <c r="F18" s="191"/>
      <c r="G18" s="191"/>
      <c r="H18" s="191"/>
      <c r="I18" s="24" t="s">
        <v>25</v>
      </c>
      <c r="J18" s="25" t="str">
        <f>'Rekapitulácia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24" t="s">
        <v>23</v>
      </c>
      <c r="J20" s="22" t="s">
        <v>1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29</v>
      </c>
      <c r="F21" s="29"/>
      <c r="G21" s="29"/>
      <c r="H21" s="29"/>
      <c r="I21" s="24" t="s">
        <v>25</v>
      </c>
      <c r="J21" s="22" t="s">
        <v>1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23</v>
      </c>
      <c r="J23" s="22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32</v>
      </c>
      <c r="F24" s="29"/>
      <c r="G24" s="29"/>
      <c r="H24" s="29"/>
      <c r="I24" s="24" t="s">
        <v>25</v>
      </c>
      <c r="J24" s="22" t="s">
        <v>1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33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6"/>
      <c r="B27" s="97"/>
      <c r="C27" s="96"/>
      <c r="D27" s="96"/>
      <c r="E27" s="196" t="s">
        <v>1</v>
      </c>
      <c r="F27" s="196"/>
      <c r="G27" s="196"/>
      <c r="H27" s="196"/>
      <c r="I27" s="96"/>
      <c r="J27" s="96"/>
      <c r="K27" s="96"/>
      <c r="L27" s="98"/>
      <c r="S27" s="96"/>
      <c r="T27" s="96"/>
      <c r="U27" s="96"/>
      <c r="V27" s="96"/>
      <c r="W27" s="96"/>
      <c r="X27" s="96"/>
      <c r="Y27" s="96"/>
      <c r="Z27" s="96"/>
      <c r="AA27" s="96"/>
      <c r="AB27" s="96"/>
      <c r="AC27" s="96"/>
      <c r="AD27" s="96"/>
      <c r="AE27" s="96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9" t="s">
        <v>34</v>
      </c>
      <c r="E30" s="29"/>
      <c r="F30" s="29"/>
      <c r="G30" s="29"/>
      <c r="H30" s="29"/>
      <c r="I30" s="29"/>
      <c r="J30" s="68">
        <f>ROUND(J122,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36</v>
      </c>
      <c r="G32" s="29"/>
      <c r="H32" s="29"/>
      <c r="I32" s="33" t="s">
        <v>35</v>
      </c>
      <c r="J32" s="33" t="s">
        <v>37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100" t="s">
        <v>38</v>
      </c>
      <c r="E33" s="24" t="s">
        <v>39</v>
      </c>
      <c r="F33" s="101">
        <f>ROUND((SUM(BE122:BE150)),  2)</f>
        <v>0</v>
      </c>
      <c r="G33" s="29"/>
      <c r="H33" s="29"/>
      <c r="I33" s="102">
        <v>0.2</v>
      </c>
      <c r="J33" s="101">
        <f>ROUND(((SUM(BE122:BE150))*I33),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40</v>
      </c>
      <c r="F34" s="101">
        <f>ROUND((SUM(BF122:BF150)),  2)</f>
        <v>0</v>
      </c>
      <c r="G34" s="29"/>
      <c r="H34" s="29"/>
      <c r="I34" s="102">
        <v>0.2</v>
      </c>
      <c r="J34" s="101">
        <f>ROUND(((SUM(BF122:BF150))*I34),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41</v>
      </c>
      <c r="F35" s="101">
        <f>ROUND((SUM(BG122:BG150)),  2)</f>
        <v>0</v>
      </c>
      <c r="G35" s="29"/>
      <c r="H35" s="29"/>
      <c r="I35" s="102">
        <v>0.2</v>
      </c>
      <c r="J35" s="101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42</v>
      </c>
      <c r="F36" s="101">
        <f>ROUND((SUM(BH122:BH150)),  2)</f>
        <v>0</v>
      </c>
      <c r="G36" s="29"/>
      <c r="H36" s="29"/>
      <c r="I36" s="102">
        <v>0.2</v>
      </c>
      <c r="J36" s="101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43</v>
      </c>
      <c r="F37" s="101">
        <f>ROUND((SUM(BI122:BI150)),  2)</f>
        <v>0</v>
      </c>
      <c r="G37" s="29"/>
      <c r="H37" s="29"/>
      <c r="I37" s="102">
        <v>0</v>
      </c>
      <c r="J37" s="101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3"/>
      <c r="D39" s="104" t="s">
        <v>44</v>
      </c>
      <c r="E39" s="57"/>
      <c r="F39" s="57"/>
      <c r="G39" s="105" t="s">
        <v>45</v>
      </c>
      <c r="H39" s="106" t="s">
        <v>46</v>
      </c>
      <c r="I39" s="57"/>
      <c r="J39" s="107">
        <f>SUM(J30:J37)</f>
        <v>0</v>
      </c>
      <c r="K39" s="108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3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29"/>
      <c r="B61" s="30"/>
      <c r="C61" s="29"/>
      <c r="D61" s="42" t="s">
        <v>49</v>
      </c>
      <c r="E61" s="32"/>
      <c r="F61" s="109" t="s">
        <v>50</v>
      </c>
      <c r="G61" s="42" t="s">
        <v>49</v>
      </c>
      <c r="H61" s="32"/>
      <c r="I61" s="32"/>
      <c r="J61" s="110" t="s">
        <v>50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29"/>
      <c r="B65" s="30"/>
      <c r="C65" s="29"/>
      <c r="D65" s="40" t="s">
        <v>51</v>
      </c>
      <c r="E65" s="43"/>
      <c r="F65" s="43"/>
      <c r="G65" s="40" t="s">
        <v>52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29"/>
      <c r="B76" s="30"/>
      <c r="C76" s="29"/>
      <c r="D76" s="42" t="s">
        <v>49</v>
      </c>
      <c r="E76" s="32"/>
      <c r="F76" s="109" t="s">
        <v>50</v>
      </c>
      <c r="G76" s="42" t="s">
        <v>49</v>
      </c>
      <c r="H76" s="32"/>
      <c r="I76" s="32"/>
      <c r="J76" s="110" t="s">
        <v>50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125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15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23" t="str">
        <f>E7</f>
        <v>PD Žakovce, MK a IS pre IBV 22RD</v>
      </c>
      <c r="F85" s="224"/>
      <c r="G85" s="224"/>
      <c r="H85" s="224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123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85" t="str">
        <f>E9</f>
        <v>11 - SO 11 Preložka vedenia Slovak Telekom</v>
      </c>
      <c r="F87" s="225"/>
      <c r="G87" s="225"/>
      <c r="H87" s="225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19</v>
      </c>
      <c r="D89" s="29"/>
      <c r="E89" s="29"/>
      <c r="F89" s="22" t="str">
        <f>F12</f>
        <v>Žakovce</v>
      </c>
      <c r="G89" s="29"/>
      <c r="H89" s="29"/>
      <c r="I89" s="24" t="s">
        <v>21</v>
      </c>
      <c r="J89" s="52" t="str">
        <f>IF(J12="","",J12)</f>
        <v>Vyplň údaj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25.7" customHeight="1">
      <c r="A91" s="29"/>
      <c r="B91" s="30"/>
      <c r="C91" s="24" t="s">
        <v>22</v>
      </c>
      <c r="D91" s="29"/>
      <c r="E91" s="29"/>
      <c r="F91" s="22" t="str">
        <f>E15</f>
        <v>Obec Žakovce, Žakovce 55, 059 73 Žakovce</v>
      </c>
      <c r="G91" s="29"/>
      <c r="H91" s="29"/>
      <c r="I91" s="24" t="s">
        <v>28</v>
      </c>
      <c r="J91" s="27" t="str">
        <f>E21</f>
        <v>ISPO spol. s r.o. inž. stavby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>Macura M.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1" t="s">
        <v>126</v>
      </c>
      <c r="D94" s="103"/>
      <c r="E94" s="103"/>
      <c r="F94" s="103"/>
      <c r="G94" s="103"/>
      <c r="H94" s="103"/>
      <c r="I94" s="103"/>
      <c r="J94" s="112" t="s">
        <v>127</v>
      </c>
      <c r="K94" s="103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13" t="s">
        <v>128</v>
      </c>
      <c r="D96" s="29"/>
      <c r="E96" s="29"/>
      <c r="F96" s="29"/>
      <c r="G96" s="29"/>
      <c r="H96" s="29"/>
      <c r="I96" s="29"/>
      <c r="J96" s="68">
        <f>J122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129</v>
      </c>
    </row>
    <row r="97" spans="1:31" s="9" customFormat="1" ht="24.95" customHeight="1">
      <c r="B97" s="114"/>
      <c r="D97" s="115" t="s">
        <v>130</v>
      </c>
      <c r="E97" s="116"/>
      <c r="F97" s="116"/>
      <c r="G97" s="116"/>
      <c r="H97" s="116"/>
      <c r="I97" s="116"/>
      <c r="J97" s="117">
        <f>J123</f>
        <v>0</v>
      </c>
      <c r="L97" s="114"/>
    </row>
    <row r="98" spans="1:31" s="10" customFormat="1" ht="19.899999999999999" customHeight="1">
      <c r="B98" s="118"/>
      <c r="D98" s="119" t="s">
        <v>137</v>
      </c>
      <c r="E98" s="120"/>
      <c r="F98" s="120"/>
      <c r="G98" s="120"/>
      <c r="H98" s="120"/>
      <c r="I98" s="120"/>
      <c r="J98" s="121">
        <f>J124</f>
        <v>0</v>
      </c>
      <c r="L98" s="118"/>
    </row>
    <row r="99" spans="1:31" s="9" customFormat="1" ht="24.95" customHeight="1">
      <c r="B99" s="114"/>
      <c r="D99" s="115" t="s">
        <v>1050</v>
      </c>
      <c r="E99" s="116"/>
      <c r="F99" s="116"/>
      <c r="G99" s="116"/>
      <c r="H99" s="116"/>
      <c r="I99" s="116"/>
      <c r="J99" s="117">
        <f>J126</f>
        <v>0</v>
      </c>
      <c r="L99" s="114"/>
    </row>
    <row r="100" spans="1:31" s="10" customFormat="1" ht="19.899999999999999" customHeight="1">
      <c r="B100" s="118"/>
      <c r="D100" s="119" t="s">
        <v>1557</v>
      </c>
      <c r="E100" s="120"/>
      <c r="F100" s="120"/>
      <c r="G100" s="120"/>
      <c r="H100" s="120"/>
      <c r="I100" s="120"/>
      <c r="J100" s="121">
        <f>J127</f>
        <v>0</v>
      </c>
      <c r="L100" s="118"/>
    </row>
    <row r="101" spans="1:31" s="10" customFormat="1" ht="19.899999999999999" customHeight="1">
      <c r="B101" s="118"/>
      <c r="D101" s="119" t="s">
        <v>2132</v>
      </c>
      <c r="E101" s="120"/>
      <c r="F101" s="120"/>
      <c r="G101" s="120"/>
      <c r="H101" s="120"/>
      <c r="I101" s="120"/>
      <c r="J101" s="121">
        <f>J129</f>
        <v>0</v>
      </c>
      <c r="L101" s="118"/>
    </row>
    <row r="102" spans="1:31" s="10" customFormat="1" ht="19.899999999999999" customHeight="1">
      <c r="B102" s="118"/>
      <c r="D102" s="119" t="s">
        <v>1558</v>
      </c>
      <c r="E102" s="120"/>
      <c r="F102" s="120"/>
      <c r="G102" s="120"/>
      <c r="H102" s="120"/>
      <c r="I102" s="120"/>
      <c r="J102" s="121">
        <f>J146</f>
        <v>0</v>
      </c>
      <c r="L102" s="118"/>
    </row>
    <row r="103" spans="1:31" s="2" customFormat="1" ht="21.75" customHeight="1">
      <c r="A103" s="29"/>
      <c r="B103" s="30"/>
      <c r="C103" s="29"/>
      <c r="D103" s="29"/>
      <c r="E103" s="29"/>
      <c r="F103" s="29"/>
      <c r="G103" s="29"/>
      <c r="H103" s="29"/>
      <c r="I103" s="29"/>
      <c r="J103" s="29"/>
      <c r="K103" s="29"/>
      <c r="L103" s="3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pans="1:31" s="2" customFormat="1" ht="6.95" customHeight="1">
      <c r="A104" s="29"/>
      <c r="B104" s="44"/>
      <c r="C104" s="45"/>
      <c r="D104" s="45"/>
      <c r="E104" s="45"/>
      <c r="F104" s="45"/>
      <c r="G104" s="45"/>
      <c r="H104" s="45"/>
      <c r="I104" s="45"/>
      <c r="J104" s="45"/>
      <c r="K104" s="45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8" spans="1:31" s="2" customFormat="1" ht="6.95" customHeight="1">
      <c r="A108" s="29"/>
      <c r="B108" s="46"/>
      <c r="C108" s="47"/>
      <c r="D108" s="47"/>
      <c r="E108" s="47"/>
      <c r="F108" s="47"/>
      <c r="G108" s="47"/>
      <c r="H108" s="47"/>
      <c r="I108" s="47"/>
      <c r="J108" s="47"/>
      <c r="K108" s="47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24.95" customHeight="1">
      <c r="A109" s="29"/>
      <c r="B109" s="30"/>
      <c r="C109" s="18" t="s">
        <v>143</v>
      </c>
      <c r="D109" s="29"/>
      <c r="E109" s="29"/>
      <c r="F109" s="29"/>
      <c r="G109" s="29"/>
      <c r="H109" s="29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6.95" customHeight="1">
      <c r="A110" s="29"/>
      <c r="B110" s="30"/>
      <c r="C110" s="29"/>
      <c r="D110" s="29"/>
      <c r="E110" s="29"/>
      <c r="F110" s="29"/>
      <c r="G110" s="29"/>
      <c r="H110" s="29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2" customHeight="1">
      <c r="A111" s="29"/>
      <c r="B111" s="30"/>
      <c r="C111" s="24" t="s">
        <v>15</v>
      </c>
      <c r="D111" s="29"/>
      <c r="E111" s="29"/>
      <c r="F111" s="29"/>
      <c r="G111" s="29"/>
      <c r="H111" s="29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6.5" customHeight="1">
      <c r="A112" s="29"/>
      <c r="B112" s="30"/>
      <c r="C112" s="29"/>
      <c r="D112" s="29"/>
      <c r="E112" s="223" t="str">
        <f>E7</f>
        <v>PD Žakovce, MK a IS pre IBV 22RD</v>
      </c>
      <c r="F112" s="224"/>
      <c r="G112" s="224"/>
      <c r="H112" s="224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>
      <c r="A113" s="29"/>
      <c r="B113" s="30"/>
      <c r="C113" s="24" t="s">
        <v>123</v>
      </c>
      <c r="D113" s="29"/>
      <c r="E113" s="29"/>
      <c r="F113" s="29"/>
      <c r="G113" s="29"/>
      <c r="H113" s="29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6.5" customHeight="1">
      <c r="A114" s="29"/>
      <c r="B114" s="30"/>
      <c r="C114" s="29"/>
      <c r="D114" s="29"/>
      <c r="E114" s="185" t="str">
        <f>E9</f>
        <v>11 - SO 11 Preložka vedenia Slovak Telekom</v>
      </c>
      <c r="F114" s="225"/>
      <c r="G114" s="225"/>
      <c r="H114" s="225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6.95" customHeight="1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2" customHeight="1">
      <c r="A116" s="29"/>
      <c r="B116" s="30"/>
      <c r="C116" s="24" t="s">
        <v>19</v>
      </c>
      <c r="D116" s="29"/>
      <c r="E116" s="29"/>
      <c r="F116" s="22" t="str">
        <f>F12</f>
        <v>Žakovce</v>
      </c>
      <c r="G116" s="29"/>
      <c r="H116" s="29"/>
      <c r="I116" s="24" t="s">
        <v>21</v>
      </c>
      <c r="J116" s="52" t="str">
        <f>IF(J12="","",J12)</f>
        <v>Vyplň údaj</v>
      </c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6.95" customHeight="1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25.7" customHeight="1">
      <c r="A118" s="29"/>
      <c r="B118" s="30"/>
      <c r="C118" s="24" t="s">
        <v>22</v>
      </c>
      <c r="D118" s="29"/>
      <c r="E118" s="29"/>
      <c r="F118" s="22" t="str">
        <f>E15</f>
        <v>Obec Žakovce, Žakovce 55, 059 73 Žakovce</v>
      </c>
      <c r="G118" s="29"/>
      <c r="H118" s="29"/>
      <c r="I118" s="24" t="s">
        <v>28</v>
      </c>
      <c r="J118" s="27" t="str">
        <f>E21</f>
        <v>ISPO spol. s r.o. inž. stavby</v>
      </c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5.2" customHeight="1">
      <c r="A119" s="29"/>
      <c r="B119" s="30"/>
      <c r="C119" s="24" t="s">
        <v>26</v>
      </c>
      <c r="D119" s="29"/>
      <c r="E119" s="29"/>
      <c r="F119" s="22" t="str">
        <f>IF(E18="","",E18)</f>
        <v>Vyplň údaj</v>
      </c>
      <c r="G119" s="29"/>
      <c r="H119" s="29"/>
      <c r="I119" s="24" t="s">
        <v>31</v>
      </c>
      <c r="J119" s="27" t="str">
        <f>E24</f>
        <v>Macura M.</v>
      </c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0.35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11" customFormat="1" ht="29.25" customHeight="1">
      <c r="A121" s="122"/>
      <c r="B121" s="123"/>
      <c r="C121" s="124" t="s">
        <v>144</v>
      </c>
      <c r="D121" s="125" t="s">
        <v>59</v>
      </c>
      <c r="E121" s="125" t="s">
        <v>55</v>
      </c>
      <c r="F121" s="125" t="s">
        <v>56</v>
      </c>
      <c r="G121" s="125" t="s">
        <v>145</v>
      </c>
      <c r="H121" s="125" t="s">
        <v>146</v>
      </c>
      <c r="I121" s="125" t="s">
        <v>147</v>
      </c>
      <c r="J121" s="126" t="s">
        <v>127</v>
      </c>
      <c r="K121" s="127" t="s">
        <v>148</v>
      </c>
      <c r="L121" s="128"/>
      <c r="M121" s="59" t="s">
        <v>1</v>
      </c>
      <c r="N121" s="60" t="s">
        <v>38</v>
      </c>
      <c r="O121" s="60" t="s">
        <v>149</v>
      </c>
      <c r="P121" s="60" t="s">
        <v>150</v>
      </c>
      <c r="Q121" s="60" t="s">
        <v>151</v>
      </c>
      <c r="R121" s="60" t="s">
        <v>152</v>
      </c>
      <c r="S121" s="60" t="s">
        <v>153</v>
      </c>
      <c r="T121" s="61" t="s">
        <v>154</v>
      </c>
      <c r="U121" s="122"/>
      <c r="V121" s="122"/>
      <c r="W121" s="122"/>
      <c r="X121" s="122"/>
      <c r="Y121" s="122"/>
      <c r="Z121" s="122"/>
      <c r="AA121" s="122"/>
      <c r="AB121" s="122"/>
      <c r="AC121" s="122"/>
      <c r="AD121" s="122"/>
      <c r="AE121" s="122"/>
    </row>
    <row r="122" spans="1:65" s="2" customFormat="1" ht="22.9" customHeight="1">
      <c r="A122" s="29"/>
      <c r="B122" s="30"/>
      <c r="C122" s="66" t="s">
        <v>128</v>
      </c>
      <c r="D122" s="29"/>
      <c r="E122" s="29"/>
      <c r="F122" s="29"/>
      <c r="G122" s="29"/>
      <c r="H122" s="29"/>
      <c r="I122" s="29"/>
      <c r="J122" s="129">
        <f>BK122</f>
        <v>0</v>
      </c>
      <c r="K122" s="29"/>
      <c r="L122" s="30"/>
      <c r="M122" s="62"/>
      <c r="N122" s="53"/>
      <c r="O122" s="63"/>
      <c r="P122" s="130">
        <f>P123+P126</f>
        <v>0</v>
      </c>
      <c r="Q122" s="63"/>
      <c r="R122" s="130">
        <f>R123+R126</f>
        <v>0.42442000000000002</v>
      </c>
      <c r="S122" s="63"/>
      <c r="T122" s="131">
        <f>T123+T126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T122" s="14" t="s">
        <v>73</v>
      </c>
      <c r="AU122" s="14" t="s">
        <v>129</v>
      </c>
      <c r="BK122" s="132">
        <f>BK123+BK126</f>
        <v>0</v>
      </c>
    </row>
    <row r="123" spans="1:65" s="12" customFormat="1" ht="25.9" customHeight="1">
      <c r="B123" s="133"/>
      <c r="D123" s="134" t="s">
        <v>73</v>
      </c>
      <c r="E123" s="135" t="s">
        <v>155</v>
      </c>
      <c r="F123" s="135" t="s">
        <v>156</v>
      </c>
      <c r="I123" s="136"/>
      <c r="J123" s="137">
        <f>BK123</f>
        <v>0</v>
      </c>
      <c r="L123" s="133"/>
      <c r="M123" s="138"/>
      <c r="N123" s="139"/>
      <c r="O123" s="139"/>
      <c r="P123" s="140">
        <f>P124</f>
        <v>0</v>
      </c>
      <c r="Q123" s="139"/>
      <c r="R123" s="140">
        <f>R124</f>
        <v>0</v>
      </c>
      <c r="S123" s="139"/>
      <c r="T123" s="141">
        <f>T124</f>
        <v>0</v>
      </c>
      <c r="AR123" s="134" t="s">
        <v>82</v>
      </c>
      <c r="AT123" s="142" t="s">
        <v>73</v>
      </c>
      <c r="AU123" s="142" t="s">
        <v>74</v>
      </c>
      <c r="AY123" s="134" t="s">
        <v>157</v>
      </c>
      <c r="BK123" s="143">
        <f>BK124</f>
        <v>0</v>
      </c>
    </row>
    <row r="124" spans="1:65" s="12" customFormat="1" ht="22.9" customHeight="1">
      <c r="B124" s="133"/>
      <c r="D124" s="134" t="s">
        <v>73</v>
      </c>
      <c r="E124" s="144" t="s">
        <v>193</v>
      </c>
      <c r="F124" s="144" t="s">
        <v>435</v>
      </c>
      <c r="I124" s="136"/>
      <c r="J124" s="145">
        <f>BK124</f>
        <v>0</v>
      </c>
      <c r="L124" s="133"/>
      <c r="M124" s="138"/>
      <c r="N124" s="139"/>
      <c r="O124" s="139"/>
      <c r="P124" s="140">
        <f>P125</f>
        <v>0</v>
      </c>
      <c r="Q124" s="139"/>
      <c r="R124" s="140">
        <f>R125</f>
        <v>0</v>
      </c>
      <c r="S124" s="139"/>
      <c r="T124" s="141">
        <f>T125</f>
        <v>0</v>
      </c>
      <c r="AR124" s="134" t="s">
        <v>82</v>
      </c>
      <c r="AT124" s="142" t="s">
        <v>73</v>
      </c>
      <c r="AU124" s="142" t="s">
        <v>82</v>
      </c>
      <c r="AY124" s="134" t="s">
        <v>157</v>
      </c>
      <c r="BK124" s="143">
        <f>BK125</f>
        <v>0</v>
      </c>
    </row>
    <row r="125" spans="1:65" s="2" customFormat="1" ht="36">
      <c r="A125" s="29"/>
      <c r="B125" s="146"/>
      <c r="C125" s="147" t="s">
        <v>82</v>
      </c>
      <c r="D125" s="147" t="s">
        <v>159</v>
      </c>
      <c r="E125" s="148" t="s">
        <v>2133</v>
      </c>
      <c r="F125" s="149" t="s">
        <v>2134</v>
      </c>
      <c r="G125" s="150" t="s">
        <v>665</v>
      </c>
      <c r="H125" s="151">
        <v>8</v>
      </c>
      <c r="I125" s="152"/>
      <c r="J125" s="153">
        <f>ROUND(I125*H125,2)</f>
        <v>0</v>
      </c>
      <c r="K125" s="154"/>
      <c r="L125" s="30"/>
      <c r="M125" s="155" t="s">
        <v>1</v>
      </c>
      <c r="N125" s="156" t="s">
        <v>40</v>
      </c>
      <c r="O125" s="55"/>
      <c r="P125" s="157">
        <f>O125*H125</f>
        <v>0</v>
      </c>
      <c r="Q125" s="157">
        <v>0</v>
      </c>
      <c r="R125" s="157">
        <f>Q125*H125</f>
        <v>0</v>
      </c>
      <c r="S125" s="157">
        <v>0</v>
      </c>
      <c r="T125" s="158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59" t="s">
        <v>163</v>
      </c>
      <c r="AT125" s="159" t="s">
        <v>159</v>
      </c>
      <c r="AU125" s="159" t="s">
        <v>102</v>
      </c>
      <c r="AY125" s="14" t="s">
        <v>157</v>
      </c>
      <c r="BE125" s="160">
        <f>IF(N125="základná",J125,0)</f>
        <v>0</v>
      </c>
      <c r="BF125" s="160">
        <f>IF(N125="znížená",J125,0)</f>
        <v>0</v>
      </c>
      <c r="BG125" s="160">
        <f>IF(N125="zákl. prenesená",J125,0)</f>
        <v>0</v>
      </c>
      <c r="BH125" s="160">
        <f>IF(N125="zníž. prenesená",J125,0)</f>
        <v>0</v>
      </c>
      <c r="BI125" s="160">
        <f>IF(N125="nulová",J125,0)</f>
        <v>0</v>
      </c>
      <c r="BJ125" s="14" t="s">
        <v>102</v>
      </c>
      <c r="BK125" s="160">
        <f>ROUND(I125*H125,2)</f>
        <v>0</v>
      </c>
      <c r="BL125" s="14" t="s">
        <v>163</v>
      </c>
      <c r="BM125" s="159" t="s">
        <v>2135</v>
      </c>
    </row>
    <row r="126" spans="1:65" s="12" customFormat="1" ht="25.9" customHeight="1">
      <c r="B126" s="133"/>
      <c r="D126" s="134" t="s">
        <v>73</v>
      </c>
      <c r="E126" s="135" t="s">
        <v>224</v>
      </c>
      <c r="F126" s="135" t="s">
        <v>1262</v>
      </c>
      <c r="I126" s="136"/>
      <c r="J126" s="137">
        <f>BK126</f>
        <v>0</v>
      </c>
      <c r="L126" s="133"/>
      <c r="M126" s="138"/>
      <c r="N126" s="139"/>
      <c r="O126" s="139"/>
      <c r="P126" s="140">
        <f>P127+P129+P146</f>
        <v>0</v>
      </c>
      <c r="Q126" s="139"/>
      <c r="R126" s="140">
        <f>R127+R129+R146</f>
        <v>0.42442000000000002</v>
      </c>
      <c r="S126" s="139"/>
      <c r="T126" s="141">
        <f>T127+T129+T146</f>
        <v>0</v>
      </c>
      <c r="AR126" s="134" t="s">
        <v>168</v>
      </c>
      <c r="AT126" s="142" t="s">
        <v>73</v>
      </c>
      <c r="AU126" s="142" t="s">
        <v>74</v>
      </c>
      <c r="AY126" s="134" t="s">
        <v>157</v>
      </c>
      <c r="BK126" s="143">
        <f>BK127+BK129+BK146</f>
        <v>0</v>
      </c>
    </row>
    <row r="127" spans="1:65" s="12" customFormat="1" ht="22.9" customHeight="1">
      <c r="B127" s="133"/>
      <c r="D127" s="134" t="s">
        <v>73</v>
      </c>
      <c r="E127" s="144" t="s">
        <v>1563</v>
      </c>
      <c r="F127" s="144" t="s">
        <v>1564</v>
      </c>
      <c r="I127" s="136"/>
      <c r="J127" s="145">
        <f>BK127</f>
        <v>0</v>
      </c>
      <c r="L127" s="133"/>
      <c r="M127" s="138"/>
      <c r="N127" s="139"/>
      <c r="O127" s="139"/>
      <c r="P127" s="140">
        <f>P128</f>
        <v>0</v>
      </c>
      <c r="Q127" s="139"/>
      <c r="R127" s="140">
        <f>R128</f>
        <v>0</v>
      </c>
      <c r="S127" s="139"/>
      <c r="T127" s="141">
        <f>T128</f>
        <v>0</v>
      </c>
      <c r="AR127" s="134" t="s">
        <v>168</v>
      </c>
      <c r="AT127" s="142" t="s">
        <v>73</v>
      </c>
      <c r="AU127" s="142" t="s">
        <v>82</v>
      </c>
      <c r="AY127" s="134" t="s">
        <v>157</v>
      </c>
      <c r="BK127" s="143">
        <f>BK128</f>
        <v>0</v>
      </c>
    </row>
    <row r="128" spans="1:65" s="2" customFormat="1" ht="16.5" customHeight="1">
      <c r="A128" s="29"/>
      <c r="B128" s="146"/>
      <c r="C128" s="147" t="s">
        <v>102</v>
      </c>
      <c r="D128" s="147" t="s">
        <v>159</v>
      </c>
      <c r="E128" s="148" t="s">
        <v>2136</v>
      </c>
      <c r="F128" s="149" t="s">
        <v>2137</v>
      </c>
      <c r="G128" s="150" t="s">
        <v>342</v>
      </c>
      <c r="H128" s="151">
        <v>1</v>
      </c>
      <c r="I128" s="152"/>
      <c r="J128" s="153">
        <f>ROUND(I128*H128,2)</f>
        <v>0</v>
      </c>
      <c r="K128" s="154"/>
      <c r="L128" s="30"/>
      <c r="M128" s="155" t="s">
        <v>1</v>
      </c>
      <c r="N128" s="156" t="s">
        <v>40</v>
      </c>
      <c r="O128" s="55"/>
      <c r="P128" s="157">
        <f>O128*H128</f>
        <v>0</v>
      </c>
      <c r="Q128" s="157">
        <v>0</v>
      </c>
      <c r="R128" s="157">
        <f>Q128*H128</f>
        <v>0</v>
      </c>
      <c r="S128" s="157">
        <v>0</v>
      </c>
      <c r="T128" s="158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59" t="s">
        <v>418</v>
      </c>
      <c r="AT128" s="159" t="s">
        <v>159</v>
      </c>
      <c r="AU128" s="159" t="s">
        <v>102</v>
      </c>
      <c r="AY128" s="14" t="s">
        <v>157</v>
      </c>
      <c r="BE128" s="160">
        <f>IF(N128="základná",J128,0)</f>
        <v>0</v>
      </c>
      <c r="BF128" s="160">
        <f>IF(N128="znížená",J128,0)</f>
        <v>0</v>
      </c>
      <c r="BG128" s="160">
        <f>IF(N128="zákl. prenesená",J128,0)</f>
        <v>0</v>
      </c>
      <c r="BH128" s="160">
        <f>IF(N128="zníž. prenesená",J128,0)</f>
        <v>0</v>
      </c>
      <c r="BI128" s="160">
        <f>IF(N128="nulová",J128,0)</f>
        <v>0</v>
      </c>
      <c r="BJ128" s="14" t="s">
        <v>102</v>
      </c>
      <c r="BK128" s="160">
        <f>ROUND(I128*H128,2)</f>
        <v>0</v>
      </c>
      <c r="BL128" s="14" t="s">
        <v>418</v>
      </c>
      <c r="BM128" s="159" t="s">
        <v>2138</v>
      </c>
    </row>
    <row r="129" spans="1:65" s="12" customFormat="1" ht="22.9" customHeight="1">
      <c r="B129" s="133"/>
      <c r="D129" s="134" t="s">
        <v>73</v>
      </c>
      <c r="E129" s="144" t="s">
        <v>2139</v>
      </c>
      <c r="F129" s="144" t="s">
        <v>2140</v>
      </c>
      <c r="I129" s="136"/>
      <c r="J129" s="145">
        <f>BK129</f>
        <v>0</v>
      </c>
      <c r="L129" s="133"/>
      <c r="M129" s="138"/>
      <c r="N129" s="139"/>
      <c r="O129" s="139"/>
      <c r="P129" s="140">
        <f>SUM(P130:P145)</f>
        <v>0</v>
      </c>
      <c r="Q129" s="139"/>
      <c r="R129" s="140">
        <f>SUM(R130:R145)</f>
        <v>0.42442000000000002</v>
      </c>
      <c r="S129" s="139"/>
      <c r="T129" s="141">
        <f>SUM(T130:T145)</f>
        <v>0</v>
      </c>
      <c r="AR129" s="134" t="s">
        <v>168</v>
      </c>
      <c r="AT129" s="142" t="s">
        <v>73</v>
      </c>
      <c r="AU129" s="142" t="s">
        <v>82</v>
      </c>
      <c r="AY129" s="134" t="s">
        <v>157</v>
      </c>
      <c r="BK129" s="143">
        <f>SUM(BK130:BK145)</f>
        <v>0</v>
      </c>
    </row>
    <row r="130" spans="1:65" s="2" customFormat="1" ht="36">
      <c r="A130" s="29"/>
      <c r="B130" s="146"/>
      <c r="C130" s="147" t="s">
        <v>168</v>
      </c>
      <c r="D130" s="147" t="s">
        <v>159</v>
      </c>
      <c r="E130" s="148" t="s">
        <v>2141</v>
      </c>
      <c r="F130" s="149" t="s">
        <v>2142</v>
      </c>
      <c r="G130" s="150" t="s">
        <v>342</v>
      </c>
      <c r="H130" s="151">
        <v>1</v>
      </c>
      <c r="I130" s="152"/>
      <c r="J130" s="153">
        <f t="shared" ref="J130:J145" si="0">ROUND(I130*H130,2)</f>
        <v>0</v>
      </c>
      <c r="K130" s="154"/>
      <c r="L130" s="30"/>
      <c r="M130" s="155" t="s">
        <v>1</v>
      </c>
      <c r="N130" s="156" t="s">
        <v>40</v>
      </c>
      <c r="O130" s="55"/>
      <c r="P130" s="157">
        <f t="shared" ref="P130:P145" si="1">O130*H130</f>
        <v>0</v>
      </c>
      <c r="Q130" s="157">
        <v>0</v>
      </c>
      <c r="R130" s="157">
        <f t="shared" ref="R130:R145" si="2">Q130*H130</f>
        <v>0</v>
      </c>
      <c r="S130" s="157">
        <v>0</v>
      </c>
      <c r="T130" s="158">
        <f t="shared" ref="T130:T145" si="3"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59" t="s">
        <v>418</v>
      </c>
      <c r="AT130" s="159" t="s">
        <v>159</v>
      </c>
      <c r="AU130" s="159" t="s">
        <v>102</v>
      </c>
      <c r="AY130" s="14" t="s">
        <v>157</v>
      </c>
      <c r="BE130" s="160">
        <f t="shared" ref="BE130:BE145" si="4">IF(N130="základná",J130,0)</f>
        <v>0</v>
      </c>
      <c r="BF130" s="160">
        <f t="shared" ref="BF130:BF145" si="5">IF(N130="znížená",J130,0)</f>
        <v>0</v>
      </c>
      <c r="BG130" s="160">
        <f t="shared" ref="BG130:BG145" si="6">IF(N130="zákl. prenesená",J130,0)</f>
        <v>0</v>
      </c>
      <c r="BH130" s="160">
        <f t="shared" ref="BH130:BH145" si="7">IF(N130="zníž. prenesená",J130,0)</f>
        <v>0</v>
      </c>
      <c r="BI130" s="160">
        <f t="shared" ref="BI130:BI145" si="8">IF(N130="nulová",J130,0)</f>
        <v>0</v>
      </c>
      <c r="BJ130" s="14" t="s">
        <v>102</v>
      </c>
      <c r="BK130" s="160">
        <f t="shared" ref="BK130:BK145" si="9">ROUND(I130*H130,2)</f>
        <v>0</v>
      </c>
      <c r="BL130" s="14" t="s">
        <v>418</v>
      </c>
      <c r="BM130" s="159" t="s">
        <v>2143</v>
      </c>
    </row>
    <row r="131" spans="1:65" s="2" customFormat="1" ht="30" customHeight="1">
      <c r="A131" s="29"/>
      <c r="B131" s="146"/>
      <c r="C131" s="161" t="s">
        <v>163</v>
      </c>
      <c r="D131" s="161" t="s">
        <v>224</v>
      </c>
      <c r="E131" s="162" t="s">
        <v>2144</v>
      </c>
      <c r="F131" s="163" t="s">
        <v>2145</v>
      </c>
      <c r="G131" s="164" t="s">
        <v>342</v>
      </c>
      <c r="H131" s="165">
        <v>1</v>
      </c>
      <c r="I131" s="166"/>
      <c r="J131" s="167">
        <f t="shared" si="0"/>
        <v>0</v>
      </c>
      <c r="K131" s="168"/>
      <c r="L131" s="169"/>
      <c r="M131" s="170" t="s">
        <v>1</v>
      </c>
      <c r="N131" s="171" t="s">
        <v>40</v>
      </c>
      <c r="O131" s="55"/>
      <c r="P131" s="157">
        <f t="shared" si="1"/>
        <v>0</v>
      </c>
      <c r="Q131" s="157">
        <v>0.23</v>
      </c>
      <c r="R131" s="157">
        <f t="shared" si="2"/>
        <v>0.23</v>
      </c>
      <c r="S131" s="157">
        <v>0</v>
      </c>
      <c r="T131" s="158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59" t="s">
        <v>1093</v>
      </c>
      <c r="AT131" s="159" t="s">
        <v>224</v>
      </c>
      <c r="AU131" s="159" t="s">
        <v>102</v>
      </c>
      <c r="AY131" s="14" t="s">
        <v>157</v>
      </c>
      <c r="BE131" s="160">
        <f t="shared" si="4"/>
        <v>0</v>
      </c>
      <c r="BF131" s="160">
        <f t="shared" si="5"/>
        <v>0</v>
      </c>
      <c r="BG131" s="160">
        <f t="shared" si="6"/>
        <v>0</v>
      </c>
      <c r="BH131" s="160">
        <f t="shared" si="7"/>
        <v>0</v>
      </c>
      <c r="BI131" s="160">
        <f t="shared" si="8"/>
        <v>0</v>
      </c>
      <c r="BJ131" s="14" t="s">
        <v>102</v>
      </c>
      <c r="BK131" s="160">
        <f t="shared" si="9"/>
        <v>0</v>
      </c>
      <c r="BL131" s="14" t="s">
        <v>1093</v>
      </c>
      <c r="BM131" s="159" t="s">
        <v>2146</v>
      </c>
    </row>
    <row r="132" spans="1:65" s="2" customFormat="1" ht="27.75" customHeight="1">
      <c r="A132" s="29"/>
      <c r="B132" s="146"/>
      <c r="C132" s="161" t="s">
        <v>177</v>
      </c>
      <c r="D132" s="161" t="s">
        <v>224</v>
      </c>
      <c r="E132" s="162" t="s">
        <v>2147</v>
      </c>
      <c r="F132" s="163" t="s">
        <v>2148</v>
      </c>
      <c r="G132" s="164" t="s">
        <v>342</v>
      </c>
      <c r="H132" s="165">
        <v>1</v>
      </c>
      <c r="I132" s="166"/>
      <c r="J132" s="167">
        <f t="shared" si="0"/>
        <v>0</v>
      </c>
      <c r="K132" s="168"/>
      <c r="L132" s="169"/>
      <c r="M132" s="170" t="s">
        <v>1</v>
      </c>
      <c r="N132" s="171" t="s">
        <v>40</v>
      </c>
      <c r="O132" s="55"/>
      <c r="P132" s="157">
        <f t="shared" si="1"/>
        <v>0</v>
      </c>
      <c r="Q132" s="157">
        <v>0.14199999999999999</v>
      </c>
      <c r="R132" s="157">
        <f t="shared" si="2"/>
        <v>0.14199999999999999</v>
      </c>
      <c r="S132" s="157">
        <v>0</v>
      </c>
      <c r="T132" s="158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9" t="s">
        <v>1093</v>
      </c>
      <c r="AT132" s="159" t="s">
        <v>224</v>
      </c>
      <c r="AU132" s="159" t="s">
        <v>102</v>
      </c>
      <c r="AY132" s="14" t="s">
        <v>157</v>
      </c>
      <c r="BE132" s="160">
        <f t="shared" si="4"/>
        <v>0</v>
      </c>
      <c r="BF132" s="160">
        <f t="shared" si="5"/>
        <v>0</v>
      </c>
      <c r="BG132" s="160">
        <f t="shared" si="6"/>
        <v>0</v>
      </c>
      <c r="BH132" s="160">
        <f t="shared" si="7"/>
        <v>0</v>
      </c>
      <c r="BI132" s="160">
        <f t="shared" si="8"/>
        <v>0</v>
      </c>
      <c r="BJ132" s="14" t="s">
        <v>102</v>
      </c>
      <c r="BK132" s="160">
        <f t="shared" si="9"/>
        <v>0</v>
      </c>
      <c r="BL132" s="14" t="s">
        <v>1093</v>
      </c>
      <c r="BM132" s="159" t="s">
        <v>2149</v>
      </c>
    </row>
    <row r="133" spans="1:65" s="2" customFormat="1" ht="33" customHeight="1">
      <c r="A133" s="29"/>
      <c r="B133" s="146"/>
      <c r="C133" s="147" t="s">
        <v>181</v>
      </c>
      <c r="D133" s="147" t="s">
        <v>159</v>
      </c>
      <c r="E133" s="148" t="s">
        <v>2150</v>
      </c>
      <c r="F133" s="149" t="s">
        <v>2151</v>
      </c>
      <c r="G133" s="150" t="s">
        <v>342</v>
      </c>
      <c r="H133" s="151">
        <v>2</v>
      </c>
      <c r="I133" s="152"/>
      <c r="J133" s="153">
        <f t="shared" si="0"/>
        <v>0</v>
      </c>
      <c r="K133" s="154"/>
      <c r="L133" s="30"/>
      <c r="M133" s="155" t="s">
        <v>1</v>
      </c>
      <c r="N133" s="156" t="s">
        <v>40</v>
      </c>
      <c r="O133" s="55"/>
      <c r="P133" s="157">
        <f t="shared" si="1"/>
        <v>0</v>
      </c>
      <c r="Q133" s="157">
        <v>0</v>
      </c>
      <c r="R133" s="157">
        <f t="shared" si="2"/>
        <v>0</v>
      </c>
      <c r="S133" s="157">
        <v>0</v>
      </c>
      <c r="T133" s="158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9" t="s">
        <v>418</v>
      </c>
      <c r="AT133" s="159" t="s">
        <v>159</v>
      </c>
      <c r="AU133" s="159" t="s">
        <v>102</v>
      </c>
      <c r="AY133" s="14" t="s">
        <v>157</v>
      </c>
      <c r="BE133" s="160">
        <f t="shared" si="4"/>
        <v>0</v>
      </c>
      <c r="BF133" s="160">
        <f t="shared" si="5"/>
        <v>0</v>
      </c>
      <c r="BG133" s="160">
        <f t="shared" si="6"/>
        <v>0</v>
      </c>
      <c r="BH133" s="160">
        <f t="shared" si="7"/>
        <v>0</v>
      </c>
      <c r="BI133" s="160">
        <f t="shared" si="8"/>
        <v>0</v>
      </c>
      <c r="BJ133" s="14" t="s">
        <v>102</v>
      </c>
      <c r="BK133" s="160">
        <f t="shared" si="9"/>
        <v>0</v>
      </c>
      <c r="BL133" s="14" t="s">
        <v>418</v>
      </c>
      <c r="BM133" s="159" t="s">
        <v>2152</v>
      </c>
    </row>
    <row r="134" spans="1:65" s="2" customFormat="1" ht="16.5" customHeight="1">
      <c r="A134" s="29"/>
      <c r="B134" s="146"/>
      <c r="C134" s="161" t="s">
        <v>185</v>
      </c>
      <c r="D134" s="161" t="s">
        <v>224</v>
      </c>
      <c r="E134" s="162" t="s">
        <v>2153</v>
      </c>
      <c r="F134" s="163" t="s">
        <v>2154</v>
      </c>
      <c r="G134" s="164" t="s">
        <v>342</v>
      </c>
      <c r="H134" s="165">
        <v>2</v>
      </c>
      <c r="I134" s="166"/>
      <c r="J134" s="167">
        <f t="shared" si="0"/>
        <v>0</v>
      </c>
      <c r="K134" s="168"/>
      <c r="L134" s="169"/>
      <c r="M134" s="170" t="s">
        <v>1</v>
      </c>
      <c r="N134" s="171" t="s">
        <v>40</v>
      </c>
      <c r="O134" s="55"/>
      <c r="P134" s="157">
        <f t="shared" si="1"/>
        <v>0</v>
      </c>
      <c r="Q134" s="157">
        <v>3.3600000000000001E-3</v>
      </c>
      <c r="R134" s="157">
        <f t="shared" si="2"/>
        <v>6.7200000000000003E-3</v>
      </c>
      <c r="S134" s="157">
        <v>0</v>
      </c>
      <c r="T134" s="158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9" t="s">
        <v>1093</v>
      </c>
      <c r="AT134" s="159" t="s">
        <v>224</v>
      </c>
      <c r="AU134" s="159" t="s">
        <v>102</v>
      </c>
      <c r="AY134" s="14" t="s">
        <v>157</v>
      </c>
      <c r="BE134" s="160">
        <f t="shared" si="4"/>
        <v>0</v>
      </c>
      <c r="BF134" s="160">
        <f t="shared" si="5"/>
        <v>0</v>
      </c>
      <c r="BG134" s="160">
        <f t="shared" si="6"/>
        <v>0</v>
      </c>
      <c r="BH134" s="160">
        <f t="shared" si="7"/>
        <v>0</v>
      </c>
      <c r="BI134" s="160">
        <f t="shared" si="8"/>
        <v>0</v>
      </c>
      <c r="BJ134" s="14" t="s">
        <v>102</v>
      </c>
      <c r="BK134" s="160">
        <f t="shared" si="9"/>
        <v>0</v>
      </c>
      <c r="BL134" s="14" t="s">
        <v>1093</v>
      </c>
      <c r="BM134" s="159" t="s">
        <v>2155</v>
      </c>
    </row>
    <row r="135" spans="1:65" s="2" customFormat="1" ht="36">
      <c r="A135" s="29"/>
      <c r="B135" s="146"/>
      <c r="C135" s="147" t="s">
        <v>189</v>
      </c>
      <c r="D135" s="147" t="s">
        <v>159</v>
      </c>
      <c r="E135" s="148" t="s">
        <v>2156</v>
      </c>
      <c r="F135" s="149" t="s">
        <v>2157</v>
      </c>
      <c r="G135" s="150" t="s">
        <v>171</v>
      </c>
      <c r="H135" s="151">
        <v>130</v>
      </c>
      <c r="I135" s="152"/>
      <c r="J135" s="153">
        <f t="shared" si="0"/>
        <v>0</v>
      </c>
      <c r="K135" s="154"/>
      <c r="L135" s="30"/>
      <c r="M135" s="155" t="s">
        <v>1</v>
      </c>
      <c r="N135" s="156" t="s">
        <v>40</v>
      </c>
      <c r="O135" s="55"/>
      <c r="P135" s="157">
        <f t="shared" si="1"/>
        <v>0</v>
      </c>
      <c r="Q135" s="157">
        <v>0</v>
      </c>
      <c r="R135" s="157">
        <f t="shared" si="2"/>
        <v>0</v>
      </c>
      <c r="S135" s="157">
        <v>0</v>
      </c>
      <c r="T135" s="158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9" t="s">
        <v>418</v>
      </c>
      <c r="AT135" s="159" t="s">
        <v>159</v>
      </c>
      <c r="AU135" s="159" t="s">
        <v>102</v>
      </c>
      <c r="AY135" s="14" t="s">
        <v>157</v>
      </c>
      <c r="BE135" s="160">
        <f t="shared" si="4"/>
        <v>0</v>
      </c>
      <c r="BF135" s="160">
        <f t="shared" si="5"/>
        <v>0</v>
      </c>
      <c r="BG135" s="160">
        <f t="shared" si="6"/>
        <v>0</v>
      </c>
      <c r="BH135" s="160">
        <f t="shared" si="7"/>
        <v>0</v>
      </c>
      <c r="BI135" s="160">
        <f t="shared" si="8"/>
        <v>0</v>
      </c>
      <c r="BJ135" s="14" t="s">
        <v>102</v>
      </c>
      <c r="BK135" s="160">
        <f t="shared" si="9"/>
        <v>0</v>
      </c>
      <c r="BL135" s="14" t="s">
        <v>418</v>
      </c>
      <c r="BM135" s="159" t="s">
        <v>2158</v>
      </c>
    </row>
    <row r="136" spans="1:65" s="2" customFormat="1" ht="21.75" customHeight="1">
      <c r="A136" s="29"/>
      <c r="B136" s="146"/>
      <c r="C136" s="161" t="s">
        <v>193</v>
      </c>
      <c r="D136" s="161" t="s">
        <v>224</v>
      </c>
      <c r="E136" s="162" t="s">
        <v>2159</v>
      </c>
      <c r="F136" s="163" t="s">
        <v>2160</v>
      </c>
      <c r="G136" s="164" t="s">
        <v>171</v>
      </c>
      <c r="H136" s="165">
        <v>130</v>
      </c>
      <c r="I136" s="166"/>
      <c r="J136" s="167">
        <f t="shared" si="0"/>
        <v>0</v>
      </c>
      <c r="K136" s="168"/>
      <c r="L136" s="169"/>
      <c r="M136" s="170" t="s">
        <v>1</v>
      </c>
      <c r="N136" s="171" t="s">
        <v>40</v>
      </c>
      <c r="O136" s="55"/>
      <c r="P136" s="157">
        <f t="shared" si="1"/>
        <v>0</v>
      </c>
      <c r="Q136" s="157">
        <v>2.5000000000000001E-4</v>
      </c>
      <c r="R136" s="157">
        <f t="shared" si="2"/>
        <v>3.2500000000000001E-2</v>
      </c>
      <c r="S136" s="157">
        <v>0</v>
      </c>
      <c r="T136" s="158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9" t="s">
        <v>1093</v>
      </c>
      <c r="AT136" s="159" t="s">
        <v>224</v>
      </c>
      <c r="AU136" s="159" t="s">
        <v>102</v>
      </c>
      <c r="AY136" s="14" t="s">
        <v>157</v>
      </c>
      <c r="BE136" s="160">
        <f t="shared" si="4"/>
        <v>0</v>
      </c>
      <c r="BF136" s="160">
        <f t="shared" si="5"/>
        <v>0</v>
      </c>
      <c r="BG136" s="160">
        <f t="shared" si="6"/>
        <v>0</v>
      </c>
      <c r="BH136" s="160">
        <f t="shared" si="7"/>
        <v>0</v>
      </c>
      <c r="BI136" s="160">
        <f t="shared" si="8"/>
        <v>0</v>
      </c>
      <c r="BJ136" s="14" t="s">
        <v>102</v>
      </c>
      <c r="BK136" s="160">
        <f t="shared" si="9"/>
        <v>0</v>
      </c>
      <c r="BL136" s="14" t="s">
        <v>1093</v>
      </c>
      <c r="BM136" s="159" t="s">
        <v>2161</v>
      </c>
    </row>
    <row r="137" spans="1:65" s="2" customFormat="1" ht="33" customHeight="1">
      <c r="A137" s="29"/>
      <c r="B137" s="146"/>
      <c r="C137" s="147" t="s">
        <v>116</v>
      </c>
      <c r="D137" s="147" t="s">
        <v>159</v>
      </c>
      <c r="E137" s="148" t="s">
        <v>2162</v>
      </c>
      <c r="F137" s="149" t="s">
        <v>2163</v>
      </c>
      <c r="G137" s="150" t="s">
        <v>342</v>
      </c>
      <c r="H137" s="151">
        <v>6</v>
      </c>
      <c r="I137" s="152"/>
      <c r="J137" s="153">
        <f t="shared" si="0"/>
        <v>0</v>
      </c>
      <c r="K137" s="154"/>
      <c r="L137" s="30"/>
      <c r="M137" s="155" t="s">
        <v>1</v>
      </c>
      <c r="N137" s="156" t="s">
        <v>40</v>
      </c>
      <c r="O137" s="55"/>
      <c r="P137" s="157">
        <f t="shared" si="1"/>
        <v>0</v>
      </c>
      <c r="Q137" s="157">
        <v>0</v>
      </c>
      <c r="R137" s="157">
        <f t="shared" si="2"/>
        <v>0</v>
      </c>
      <c r="S137" s="157">
        <v>0</v>
      </c>
      <c r="T137" s="158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9" t="s">
        <v>418</v>
      </c>
      <c r="AT137" s="159" t="s">
        <v>159</v>
      </c>
      <c r="AU137" s="159" t="s">
        <v>102</v>
      </c>
      <c r="AY137" s="14" t="s">
        <v>157</v>
      </c>
      <c r="BE137" s="160">
        <f t="shared" si="4"/>
        <v>0</v>
      </c>
      <c r="BF137" s="160">
        <f t="shared" si="5"/>
        <v>0</v>
      </c>
      <c r="BG137" s="160">
        <f t="shared" si="6"/>
        <v>0</v>
      </c>
      <c r="BH137" s="160">
        <f t="shared" si="7"/>
        <v>0</v>
      </c>
      <c r="BI137" s="160">
        <f t="shared" si="8"/>
        <v>0</v>
      </c>
      <c r="BJ137" s="14" t="s">
        <v>102</v>
      </c>
      <c r="BK137" s="160">
        <f t="shared" si="9"/>
        <v>0</v>
      </c>
      <c r="BL137" s="14" t="s">
        <v>418</v>
      </c>
      <c r="BM137" s="159" t="s">
        <v>2164</v>
      </c>
    </row>
    <row r="138" spans="1:65" s="2" customFormat="1" ht="24">
      <c r="A138" s="29"/>
      <c r="B138" s="146"/>
      <c r="C138" s="161" t="s">
        <v>119</v>
      </c>
      <c r="D138" s="161" t="s">
        <v>224</v>
      </c>
      <c r="E138" s="162" t="s">
        <v>2165</v>
      </c>
      <c r="F138" s="163" t="s">
        <v>2166</v>
      </c>
      <c r="G138" s="164" t="s">
        <v>342</v>
      </c>
      <c r="H138" s="165">
        <v>6</v>
      </c>
      <c r="I138" s="166"/>
      <c r="J138" s="167">
        <f t="shared" si="0"/>
        <v>0</v>
      </c>
      <c r="K138" s="168"/>
      <c r="L138" s="169"/>
      <c r="M138" s="170" t="s">
        <v>1</v>
      </c>
      <c r="N138" s="171" t="s">
        <v>40</v>
      </c>
      <c r="O138" s="55"/>
      <c r="P138" s="157">
        <f t="shared" si="1"/>
        <v>0</v>
      </c>
      <c r="Q138" s="157">
        <v>2.2000000000000001E-3</v>
      </c>
      <c r="R138" s="157">
        <f t="shared" si="2"/>
        <v>1.32E-2</v>
      </c>
      <c r="S138" s="157">
        <v>0</v>
      </c>
      <c r="T138" s="158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9" t="s">
        <v>1093</v>
      </c>
      <c r="AT138" s="159" t="s">
        <v>224</v>
      </c>
      <c r="AU138" s="159" t="s">
        <v>102</v>
      </c>
      <c r="AY138" s="14" t="s">
        <v>157</v>
      </c>
      <c r="BE138" s="160">
        <f t="shared" si="4"/>
        <v>0</v>
      </c>
      <c r="BF138" s="160">
        <f t="shared" si="5"/>
        <v>0</v>
      </c>
      <c r="BG138" s="160">
        <f t="shared" si="6"/>
        <v>0</v>
      </c>
      <c r="BH138" s="160">
        <f t="shared" si="7"/>
        <v>0</v>
      </c>
      <c r="BI138" s="160">
        <f t="shared" si="8"/>
        <v>0</v>
      </c>
      <c r="BJ138" s="14" t="s">
        <v>102</v>
      </c>
      <c r="BK138" s="160">
        <f t="shared" si="9"/>
        <v>0</v>
      </c>
      <c r="BL138" s="14" t="s">
        <v>1093</v>
      </c>
      <c r="BM138" s="159" t="s">
        <v>2167</v>
      </c>
    </row>
    <row r="139" spans="1:65" s="2" customFormat="1" ht="21.75" customHeight="1">
      <c r="A139" s="29"/>
      <c r="B139" s="146"/>
      <c r="C139" s="147" t="s">
        <v>203</v>
      </c>
      <c r="D139" s="147" t="s">
        <v>159</v>
      </c>
      <c r="E139" s="148" t="s">
        <v>2168</v>
      </c>
      <c r="F139" s="149" t="s">
        <v>2169</v>
      </c>
      <c r="G139" s="150" t="s">
        <v>342</v>
      </c>
      <c r="H139" s="151">
        <v>6</v>
      </c>
      <c r="I139" s="152"/>
      <c r="J139" s="153">
        <f t="shared" si="0"/>
        <v>0</v>
      </c>
      <c r="K139" s="154"/>
      <c r="L139" s="30"/>
      <c r="M139" s="155" t="s">
        <v>1</v>
      </c>
      <c r="N139" s="156" t="s">
        <v>40</v>
      </c>
      <c r="O139" s="55"/>
      <c r="P139" s="157">
        <f t="shared" si="1"/>
        <v>0</v>
      </c>
      <c r="Q139" s="157">
        <v>0</v>
      </c>
      <c r="R139" s="157">
        <f t="shared" si="2"/>
        <v>0</v>
      </c>
      <c r="S139" s="157">
        <v>0</v>
      </c>
      <c r="T139" s="158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9" t="s">
        <v>418</v>
      </c>
      <c r="AT139" s="159" t="s">
        <v>159</v>
      </c>
      <c r="AU139" s="159" t="s">
        <v>102</v>
      </c>
      <c r="AY139" s="14" t="s">
        <v>157</v>
      </c>
      <c r="BE139" s="160">
        <f t="shared" si="4"/>
        <v>0</v>
      </c>
      <c r="BF139" s="160">
        <f t="shared" si="5"/>
        <v>0</v>
      </c>
      <c r="BG139" s="160">
        <f t="shared" si="6"/>
        <v>0</v>
      </c>
      <c r="BH139" s="160">
        <f t="shared" si="7"/>
        <v>0</v>
      </c>
      <c r="BI139" s="160">
        <f t="shared" si="8"/>
        <v>0</v>
      </c>
      <c r="BJ139" s="14" t="s">
        <v>102</v>
      </c>
      <c r="BK139" s="160">
        <f t="shared" si="9"/>
        <v>0</v>
      </c>
      <c r="BL139" s="14" t="s">
        <v>418</v>
      </c>
      <c r="BM139" s="159" t="s">
        <v>2170</v>
      </c>
    </row>
    <row r="140" spans="1:65" s="2" customFormat="1" ht="16.5" customHeight="1">
      <c r="A140" s="29"/>
      <c r="B140" s="146"/>
      <c r="C140" s="147" t="s">
        <v>207</v>
      </c>
      <c r="D140" s="147" t="s">
        <v>159</v>
      </c>
      <c r="E140" s="148" t="s">
        <v>2171</v>
      </c>
      <c r="F140" s="149" t="s">
        <v>2172</v>
      </c>
      <c r="G140" s="150" t="s">
        <v>665</v>
      </c>
      <c r="H140" s="151">
        <v>10</v>
      </c>
      <c r="I140" s="152"/>
      <c r="J140" s="153">
        <f t="shared" si="0"/>
        <v>0</v>
      </c>
      <c r="K140" s="154"/>
      <c r="L140" s="30"/>
      <c r="M140" s="155" t="s">
        <v>1</v>
      </c>
      <c r="N140" s="156" t="s">
        <v>40</v>
      </c>
      <c r="O140" s="55"/>
      <c r="P140" s="157">
        <f t="shared" si="1"/>
        <v>0</v>
      </c>
      <c r="Q140" s="157">
        <v>0</v>
      </c>
      <c r="R140" s="157">
        <f t="shared" si="2"/>
        <v>0</v>
      </c>
      <c r="S140" s="157">
        <v>0</v>
      </c>
      <c r="T140" s="158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9" t="s">
        <v>586</v>
      </c>
      <c r="AT140" s="159" t="s">
        <v>159</v>
      </c>
      <c r="AU140" s="159" t="s">
        <v>102</v>
      </c>
      <c r="AY140" s="14" t="s">
        <v>157</v>
      </c>
      <c r="BE140" s="160">
        <f t="shared" si="4"/>
        <v>0</v>
      </c>
      <c r="BF140" s="160">
        <f t="shared" si="5"/>
        <v>0</v>
      </c>
      <c r="BG140" s="160">
        <f t="shared" si="6"/>
        <v>0</v>
      </c>
      <c r="BH140" s="160">
        <f t="shared" si="7"/>
        <v>0</v>
      </c>
      <c r="BI140" s="160">
        <f t="shared" si="8"/>
        <v>0</v>
      </c>
      <c r="BJ140" s="14" t="s">
        <v>102</v>
      </c>
      <c r="BK140" s="160">
        <f t="shared" si="9"/>
        <v>0</v>
      </c>
      <c r="BL140" s="14" t="s">
        <v>586</v>
      </c>
      <c r="BM140" s="159" t="s">
        <v>2173</v>
      </c>
    </row>
    <row r="141" spans="1:65" s="2" customFormat="1" ht="16.5" customHeight="1">
      <c r="A141" s="29"/>
      <c r="B141" s="146"/>
      <c r="C141" s="147" t="s">
        <v>211</v>
      </c>
      <c r="D141" s="147" t="s">
        <v>159</v>
      </c>
      <c r="E141" s="148" t="s">
        <v>1482</v>
      </c>
      <c r="F141" s="149" t="s">
        <v>1483</v>
      </c>
      <c r="G141" s="150" t="s">
        <v>665</v>
      </c>
      <c r="H141" s="151">
        <v>3</v>
      </c>
      <c r="I141" s="152"/>
      <c r="J141" s="153">
        <f t="shared" si="0"/>
        <v>0</v>
      </c>
      <c r="K141" s="154"/>
      <c r="L141" s="30"/>
      <c r="M141" s="155" t="s">
        <v>1</v>
      </c>
      <c r="N141" s="156" t="s">
        <v>40</v>
      </c>
      <c r="O141" s="55"/>
      <c r="P141" s="157">
        <f t="shared" si="1"/>
        <v>0</v>
      </c>
      <c r="Q141" s="157">
        <v>0</v>
      </c>
      <c r="R141" s="157">
        <f t="shared" si="2"/>
        <v>0</v>
      </c>
      <c r="S141" s="157">
        <v>0</v>
      </c>
      <c r="T141" s="158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9" t="s">
        <v>586</v>
      </c>
      <c r="AT141" s="159" t="s">
        <v>159</v>
      </c>
      <c r="AU141" s="159" t="s">
        <v>102</v>
      </c>
      <c r="AY141" s="14" t="s">
        <v>157</v>
      </c>
      <c r="BE141" s="160">
        <f t="shared" si="4"/>
        <v>0</v>
      </c>
      <c r="BF141" s="160">
        <f t="shared" si="5"/>
        <v>0</v>
      </c>
      <c r="BG141" s="160">
        <f t="shared" si="6"/>
        <v>0</v>
      </c>
      <c r="BH141" s="160">
        <f t="shared" si="7"/>
        <v>0</v>
      </c>
      <c r="BI141" s="160">
        <f t="shared" si="8"/>
        <v>0</v>
      </c>
      <c r="BJ141" s="14" t="s">
        <v>102</v>
      </c>
      <c r="BK141" s="160">
        <f t="shared" si="9"/>
        <v>0</v>
      </c>
      <c r="BL141" s="14" t="s">
        <v>586</v>
      </c>
      <c r="BM141" s="159" t="s">
        <v>2174</v>
      </c>
    </row>
    <row r="142" spans="1:65" s="2" customFormat="1" ht="16.5" customHeight="1">
      <c r="A142" s="29"/>
      <c r="B142" s="146"/>
      <c r="C142" s="147" t="s">
        <v>215</v>
      </c>
      <c r="D142" s="147" t="s">
        <v>159</v>
      </c>
      <c r="E142" s="148" t="s">
        <v>1792</v>
      </c>
      <c r="F142" s="149" t="s">
        <v>1793</v>
      </c>
      <c r="G142" s="150" t="s">
        <v>665</v>
      </c>
      <c r="H142" s="151">
        <v>4</v>
      </c>
      <c r="I142" s="152"/>
      <c r="J142" s="153">
        <f t="shared" si="0"/>
        <v>0</v>
      </c>
      <c r="K142" s="154"/>
      <c r="L142" s="30"/>
      <c r="M142" s="155" t="s">
        <v>1</v>
      </c>
      <c r="N142" s="156" t="s">
        <v>40</v>
      </c>
      <c r="O142" s="55"/>
      <c r="P142" s="157">
        <f t="shared" si="1"/>
        <v>0</v>
      </c>
      <c r="Q142" s="157">
        <v>0</v>
      </c>
      <c r="R142" s="157">
        <f t="shared" si="2"/>
        <v>0</v>
      </c>
      <c r="S142" s="157">
        <v>0</v>
      </c>
      <c r="T142" s="158">
        <f t="shared" si="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9" t="s">
        <v>586</v>
      </c>
      <c r="AT142" s="159" t="s">
        <v>159</v>
      </c>
      <c r="AU142" s="159" t="s">
        <v>102</v>
      </c>
      <c r="AY142" s="14" t="s">
        <v>157</v>
      </c>
      <c r="BE142" s="160">
        <f t="shared" si="4"/>
        <v>0</v>
      </c>
      <c r="BF142" s="160">
        <f t="shared" si="5"/>
        <v>0</v>
      </c>
      <c r="BG142" s="160">
        <f t="shared" si="6"/>
        <v>0</v>
      </c>
      <c r="BH142" s="160">
        <f t="shared" si="7"/>
        <v>0</v>
      </c>
      <c r="BI142" s="160">
        <f t="shared" si="8"/>
        <v>0</v>
      </c>
      <c r="BJ142" s="14" t="s">
        <v>102</v>
      </c>
      <c r="BK142" s="160">
        <f t="shared" si="9"/>
        <v>0</v>
      </c>
      <c r="BL142" s="14" t="s">
        <v>586</v>
      </c>
      <c r="BM142" s="159" t="s">
        <v>2175</v>
      </c>
    </row>
    <row r="143" spans="1:65" s="2" customFormat="1" ht="16.5" customHeight="1">
      <c r="A143" s="29"/>
      <c r="B143" s="146"/>
      <c r="C143" s="147" t="s">
        <v>219</v>
      </c>
      <c r="D143" s="147" t="s">
        <v>159</v>
      </c>
      <c r="E143" s="148" t="s">
        <v>1485</v>
      </c>
      <c r="F143" s="149" t="s">
        <v>1486</v>
      </c>
      <c r="G143" s="150" t="s">
        <v>665</v>
      </c>
      <c r="H143" s="151">
        <v>4</v>
      </c>
      <c r="I143" s="152"/>
      <c r="J143" s="153">
        <f t="shared" si="0"/>
        <v>0</v>
      </c>
      <c r="K143" s="154"/>
      <c r="L143" s="30"/>
      <c r="M143" s="155" t="s">
        <v>1</v>
      </c>
      <c r="N143" s="156" t="s">
        <v>40</v>
      </c>
      <c r="O143" s="55"/>
      <c r="P143" s="157">
        <f t="shared" si="1"/>
        <v>0</v>
      </c>
      <c r="Q143" s="157">
        <v>0</v>
      </c>
      <c r="R143" s="157">
        <f t="shared" si="2"/>
        <v>0</v>
      </c>
      <c r="S143" s="157">
        <v>0</v>
      </c>
      <c r="T143" s="158">
        <f t="shared" si="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9" t="s">
        <v>586</v>
      </c>
      <c r="AT143" s="159" t="s">
        <v>159</v>
      </c>
      <c r="AU143" s="159" t="s">
        <v>102</v>
      </c>
      <c r="AY143" s="14" t="s">
        <v>157</v>
      </c>
      <c r="BE143" s="160">
        <f t="shared" si="4"/>
        <v>0</v>
      </c>
      <c r="BF143" s="160">
        <f t="shared" si="5"/>
        <v>0</v>
      </c>
      <c r="BG143" s="160">
        <f t="shared" si="6"/>
        <v>0</v>
      </c>
      <c r="BH143" s="160">
        <f t="shared" si="7"/>
        <v>0</v>
      </c>
      <c r="BI143" s="160">
        <f t="shared" si="8"/>
        <v>0</v>
      </c>
      <c r="BJ143" s="14" t="s">
        <v>102</v>
      </c>
      <c r="BK143" s="160">
        <f t="shared" si="9"/>
        <v>0</v>
      </c>
      <c r="BL143" s="14" t="s">
        <v>586</v>
      </c>
      <c r="BM143" s="159" t="s">
        <v>2176</v>
      </c>
    </row>
    <row r="144" spans="1:65" s="2" customFormat="1" ht="16.5" customHeight="1">
      <c r="A144" s="29"/>
      <c r="B144" s="146"/>
      <c r="C144" s="147" t="s">
        <v>223</v>
      </c>
      <c r="D144" s="147" t="s">
        <v>159</v>
      </c>
      <c r="E144" s="148" t="s">
        <v>1796</v>
      </c>
      <c r="F144" s="149" t="s">
        <v>1797</v>
      </c>
      <c r="G144" s="150" t="s">
        <v>665</v>
      </c>
      <c r="H144" s="151">
        <v>10</v>
      </c>
      <c r="I144" s="152"/>
      <c r="J144" s="153">
        <f t="shared" si="0"/>
        <v>0</v>
      </c>
      <c r="K144" s="154"/>
      <c r="L144" s="30"/>
      <c r="M144" s="155" t="s">
        <v>1</v>
      </c>
      <c r="N144" s="156" t="s">
        <v>40</v>
      </c>
      <c r="O144" s="55"/>
      <c r="P144" s="157">
        <f t="shared" si="1"/>
        <v>0</v>
      </c>
      <c r="Q144" s="157">
        <v>0</v>
      </c>
      <c r="R144" s="157">
        <f t="shared" si="2"/>
        <v>0</v>
      </c>
      <c r="S144" s="157">
        <v>0</v>
      </c>
      <c r="T144" s="158">
        <f t="shared" si="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9" t="s">
        <v>586</v>
      </c>
      <c r="AT144" s="159" t="s">
        <v>159</v>
      </c>
      <c r="AU144" s="159" t="s">
        <v>102</v>
      </c>
      <c r="AY144" s="14" t="s">
        <v>157</v>
      </c>
      <c r="BE144" s="160">
        <f t="shared" si="4"/>
        <v>0</v>
      </c>
      <c r="BF144" s="160">
        <f t="shared" si="5"/>
        <v>0</v>
      </c>
      <c r="BG144" s="160">
        <f t="shared" si="6"/>
        <v>0</v>
      </c>
      <c r="BH144" s="160">
        <f t="shared" si="7"/>
        <v>0</v>
      </c>
      <c r="BI144" s="160">
        <f t="shared" si="8"/>
        <v>0</v>
      </c>
      <c r="BJ144" s="14" t="s">
        <v>102</v>
      </c>
      <c r="BK144" s="160">
        <f t="shared" si="9"/>
        <v>0</v>
      </c>
      <c r="BL144" s="14" t="s">
        <v>586</v>
      </c>
      <c r="BM144" s="159" t="s">
        <v>2177</v>
      </c>
    </row>
    <row r="145" spans="1:65" s="2" customFormat="1" ht="16.5" customHeight="1">
      <c r="A145" s="29"/>
      <c r="B145" s="146"/>
      <c r="C145" s="147" t="s">
        <v>229</v>
      </c>
      <c r="D145" s="147" t="s">
        <v>159</v>
      </c>
      <c r="E145" s="148" t="s">
        <v>1806</v>
      </c>
      <c r="F145" s="149" t="s">
        <v>1807</v>
      </c>
      <c r="G145" s="150" t="s">
        <v>1801</v>
      </c>
      <c r="H145" s="177"/>
      <c r="I145" s="152"/>
      <c r="J145" s="153">
        <f t="shared" si="0"/>
        <v>0</v>
      </c>
      <c r="K145" s="154"/>
      <c r="L145" s="30"/>
      <c r="M145" s="155" t="s">
        <v>1</v>
      </c>
      <c r="N145" s="156" t="s">
        <v>40</v>
      </c>
      <c r="O145" s="55"/>
      <c r="P145" s="157">
        <f t="shared" si="1"/>
        <v>0</v>
      </c>
      <c r="Q145" s="157">
        <v>0</v>
      </c>
      <c r="R145" s="157">
        <f t="shared" si="2"/>
        <v>0</v>
      </c>
      <c r="S145" s="157">
        <v>0</v>
      </c>
      <c r="T145" s="158">
        <f t="shared" si="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9" t="s">
        <v>418</v>
      </c>
      <c r="AT145" s="159" t="s">
        <v>159</v>
      </c>
      <c r="AU145" s="159" t="s">
        <v>102</v>
      </c>
      <c r="AY145" s="14" t="s">
        <v>157</v>
      </c>
      <c r="BE145" s="160">
        <f t="shared" si="4"/>
        <v>0</v>
      </c>
      <c r="BF145" s="160">
        <f t="shared" si="5"/>
        <v>0</v>
      </c>
      <c r="BG145" s="160">
        <f t="shared" si="6"/>
        <v>0</v>
      </c>
      <c r="BH145" s="160">
        <f t="shared" si="7"/>
        <v>0</v>
      </c>
      <c r="BI145" s="160">
        <f t="shared" si="8"/>
        <v>0</v>
      </c>
      <c r="BJ145" s="14" t="s">
        <v>102</v>
      </c>
      <c r="BK145" s="160">
        <f t="shared" si="9"/>
        <v>0</v>
      </c>
      <c r="BL145" s="14" t="s">
        <v>418</v>
      </c>
      <c r="BM145" s="159" t="s">
        <v>2178</v>
      </c>
    </row>
    <row r="146" spans="1:65" s="12" customFormat="1" ht="22.9" customHeight="1">
      <c r="B146" s="133"/>
      <c r="D146" s="134" t="s">
        <v>73</v>
      </c>
      <c r="E146" s="144" t="s">
        <v>1313</v>
      </c>
      <c r="F146" s="144" t="s">
        <v>1809</v>
      </c>
      <c r="I146" s="136"/>
      <c r="J146" s="145">
        <f>BK146</f>
        <v>0</v>
      </c>
      <c r="L146" s="133"/>
      <c r="M146" s="138"/>
      <c r="N146" s="139"/>
      <c r="O146" s="139"/>
      <c r="P146" s="140">
        <f>SUM(P147:P150)</f>
        <v>0</v>
      </c>
      <c r="Q146" s="139"/>
      <c r="R146" s="140">
        <f>SUM(R147:R150)</f>
        <v>0</v>
      </c>
      <c r="S146" s="139"/>
      <c r="T146" s="141">
        <f>SUM(T147:T150)</f>
        <v>0</v>
      </c>
      <c r="AR146" s="134" t="s">
        <v>168</v>
      </c>
      <c r="AT146" s="142" t="s">
        <v>73</v>
      </c>
      <c r="AU146" s="142" t="s">
        <v>82</v>
      </c>
      <c r="AY146" s="134" t="s">
        <v>157</v>
      </c>
      <c r="BK146" s="143">
        <f>SUM(BK147:BK150)</f>
        <v>0</v>
      </c>
    </row>
    <row r="147" spans="1:65" s="2" customFormat="1" ht="33" customHeight="1">
      <c r="A147" s="29"/>
      <c r="B147" s="146"/>
      <c r="C147" s="147" t="s">
        <v>233</v>
      </c>
      <c r="D147" s="147" t="s">
        <v>159</v>
      </c>
      <c r="E147" s="148" t="s">
        <v>2179</v>
      </c>
      <c r="F147" s="149" t="s">
        <v>2180</v>
      </c>
      <c r="G147" s="150" t="s">
        <v>342</v>
      </c>
      <c r="H147" s="151">
        <v>0.86</v>
      </c>
      <c r="I147" s="152"/>
      <c r="J147" s="153">
        <f>ROUND(I147*H147,2)</f>
        <v>0</v>
      </c>
      <c r="K147" s="154"/>
      <c r="L147" s="30"/>
      <c r="M147" s="155" t="s">
        <v>1</v>
      </c>
      <c r="N147" s="156" t="s">
        <v>40</v>
      </c>
      <c r="O147" s="55"/>
      <c r="P147" s="157">
        <f>O147*H147</f>
        <v>0</v>
      </c>
      <c r="Q147" s="157">
        <v>0</v>
      </c>
      <c r="R147" s="157">
        <f>Q147*H147</f>
        <v>0</v>
      </c>
      <c r="S147" s="157">
        <v>0</v>
      </c>
      <c r="T147" s="158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9" t="s">
        <v>418</v>
      </c>
      <c r="AT147" s="159" t="s">
        <v>159</v>
      </c>
      <c r="AU147" s="159" t="s">
        <v>102</v>
      </c>
      <c r="AY147" s="14" t="s">
        <v>157</v>
      </c>
      <c r="BE147" s="160">
        <f>IF(N147="základná",J147,0)</f>
        <v>0</v>
      </c>
      <c r="BF147" s="160">
        <f>IF(N147="znížená",J147,0)</f>
        <v>0</v>
      </c>
      <c r="BG147" s="160">
        <f>IF(N147="zákl. prenesená",J147,0)</f>
        <v>0</v>
      </c>
      <c r="BH147" s="160">
        <f>IF(N147="zníž. prenesená",J147,0)</f>
        <v>0</v>
      </c>
      <c r="BI147" s="160">
        <f>IF(N147="nulová",J147,0)</f>
        <v>0</v>
      </c>
      <c r="BJ147" s="14" t="s">
        <v>102</v>
      </c>
      <c r="BK147" s="160">
        <f>ROUND(I147*H147,2)</f>
        <v>0</v>
      </c>
      <c r="BL147" s="14" t="s">
        <v>418</v>
      </c>
      <c r="BM147" s="159" t="s">
        <v>2181</v>
      </c>
    </row>
    <row r="148" spans="1:65" s="2" customFormat="1" ht="24">
      <c r="A148" s="29"/>
      <c r="B148" s="146"/>
      <c r="C148" s="147" t="s">
        <v>7</v>
      </c>
      <c r="D148" s="147" t="s">
        <v>159</v>
      </c>
      <c r="E148" s="148" t="s">
        <v>1830</v>
      </c>
      <c r="F148" s="149" t="s">
        <v>1831</v>
      </c>
      <c r="G148" s="150" t="s">
        <v>175</v>
      </c>
      <c r="H148" s="151">
        <v>0.2</v>
      </c>
      <c r="I148" s="152"/>
      <c r="J148" s="153">
        <f>ROUND(I148*H148,2)</f>
        <v>0</v>
      </c>
      <c r="K148" s="154"/>
      <c r="L148" s="30"/>
      <c r="M148" s="155" t="s">
        <v>1</v>
      </c>
      <c r="N148" s="156" t="s">
        <v>40</v>
      </c>
      <c r="O148" s="55"/>
      <c r="P148" s="157">
        <f>O148*H148</f>
        <v>0</v>
      </c>
      <c r="Q148" s="157">
        <v>0</v>
      </c>
      <c r="R148" s="157">
        <f>Q148*H148</f>
        <v>0</v>
      </c>
      <c r="S148" s="157">
        <v>0</v>
      </c>
      <c r="T148" s="158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9" t="s">
        <v>418</v>
      </c>
      <c r="AT148" s="159" t="s">
        <v>159</v>
      </c>
      <c r="AU148" s="159" t="s">
        <v>102</v>
      </c>
      <c r="AY148" s="14" t="s">
        <v>157</v>
      </c>
      <c r="BE148" s="160">
        <f>IF(N148="základná",J148,0)</f>
        <v>0</v>
      </c>
      <c r="BF148" s="160">
        <f>IF(N148="znížená",J148,0)</f>
        <v>0</v>
      </c>
      <c r="BG148" s="160">
        <f>IF(N148="zákl. prenesená",J148,0)</f>
        <v>0</v>
      </c>
      <c r="BH148" s="160">
        <f>IF(N148="zníž. prenesená",J148,0)</f>
        <v>0</v>
      </c>
      <c r="BI148" s="160">
        <f>IF(N148="nulová",J148,0)</f>
        <v>0</v>
      </c>
      <c r="BJ148" s="14" t="s">
        <v>102</v>
      </c>
      <c r="BK148" s="160">
        <f>ROUND(I148*H148,2)</f>
        <v>0</v>
      </c>
      <c r="BL148" s="14" t="s">
        <v>418</v>
      </c>
      <c r="BM148" s="159" t="s">
        <v>2182</v>
      </c>
    </row>
    <row r="149" spans="1:65" s="2" customFormat="1" ht="24">
      <c r="A149" s="29"/>
      <c r="B149" s="146"/>
      <c r="C149" s="147" t="s">
        <v>240</v>
      </c>
      <c r="D149" s="147" t="s">
        <v>159</v>
      </c>
      <c r="E149" s="148" t="s">
        <v>2107</v>
      </c>
      <c r="F149" s="149" t="s">
        <v>1924</v>
      </c>
      <c r="G149" s="150" t="s">
        <v>175</v>
      </c>
      <c r="H149" s="151">
        <v>0.2</v>
      </c>
      <c r="I149" s="152"/>
      <c r="J149" s="153">
        <f>ROUND(I149*H149,2)</f>
        <v>0</v>
      </c>
      <c r="K149" s="154"/>
      <c r="L149" s="30"/>
      <c r="M149" s="155" t="s">
        <v>1</v>
      </c>
      <c r="N149" s="156" t="s">
        <v>40</v>
      </c>
      <c r="O149" s="55"/>
      <c r="P149" s="157">
        <f>O149*H149</f>
        <v>0</v>
      </c>
      <c r="Q149" s="157">
        <v>0</v>
      </c>
      <c r="R149" s="157">
        <f>Q149*H149</f>
        <v>0</v>
      </c>
      <c r="S149" s="157">
        <v>0</v>
      </c>
      <c r="T149" s="158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9" t="s">
        <v>418</v>
      </c>
      <c r="AT149" s="159" t="s">
        <v>159</v>
      </c>
      <c r="AU149" s="159" t="s">
        <v>102</v>
      </c>
      <c r="AY149" s="14" t="s">
        <v>157</v>
      </c>
      <c r="BE149" s="160">
        <f>IF(N149="základná",J149,0)</f>
        <v>0</v>
      </c>
      <c r="BF149" s="160">
        <f>IF(N149="znížená",J149,0)</f>
        <v>0</v>
      </c>
      <c r="BG149" s="160">
        <f>IF(N149="zákl. prenesená",J149,0)</f>
        <v>0</v>
      </c>
      <c r="BH149" s="160">
        <f>IF(N149="zníž. prenesená",J149,0)</f>
        <v>0</v>
      </c>
      <c r="BI149" s="160">
        <f>IF(N149="nulová",J149,0)</f>
        <v>0</v>
      </c>
      <c r="BJ149" s="14" t="s">
        <v>102</v>
      </c>
      <c r="BK149" s="160">
        <f>ROUND(I149*H149,2)</f>
        <v>0</v>
      </c>
      <c r="BL149" s="14" t="s">
        <v>418</v>
      </c>
      <c r="BM149" s="159" t="s">
        <v>2183</v>
      </c>
    </row>
    <row r="150" spans="1:65" s="2" customFormat="1" ht="24">
      <c r="A150" s="29"/>
      <c r="B150" s="146"/>
      <c r="C150" s="147" t="s">
        <v>244</v>
      </c>
      <c r="D150" s="147" t="s">
        <v>159</v>
      </c>
      <c r="E150" s="148" t="s">
        <v>2109</v>
      </c>
      <c r="F150" s="149" t="s">
        <v>1928</v>
      </c>
      <c r="G150" s="150" t="s">
        <v>175</v>
      </c>
      <c r="H150" s="151">
        <v>0.8</v>
      </c>
      <c r="I150" s="152"/>
      <c r="J150" s="153">
        <f>ROUND(I150*H150,2)</f>
        <v>0</v>
      </c>
      <c r="K150" s="154"/>
      <c r="L150" s="30"/>
      <c r="M150" s="172" t="s">
        <v>1</v>
      </c>
      <c r="N150" s="173" t="s">
        <v>40</v>
      </c>
      <c r="O150" s="174"/>
      <c r="P150" s="175">
        <f>O150*H150</f>
        <v>0</v>
      </c>
      <c r="Q150" s="175">
        <v>0</v>
      </c>
      <c r="R150" s="175">
        <f>Q150*H150</f>
        <v>0</v>
      </c>
      <c r="S150" s="175">
        <v>0</v>
      </c>
      <c r="T150" s="176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9" t="s">
        <v>418</v>
      </c>
      <c r="AT150" s="159" t="s">
        <v>159</v>
      </c>
      <c r="AU150" s="159" t="s">
        <v>102</v>
      </c>
      <c r="AY150" s="14" t="s">
        <v>157</v>
      </c>
      <c r="BE150" s="160">
        <f>IF(N150="základná",J150,0)</f>
        <v>0</v>
      </c>
      <c r="BF150" s="160">
        <f>IF(N150="znížená",J150,0)</f>
        <v>0</v>
      </c>
      <c r="BG150" s="160">
        <f>IF(N150="zákl. prenesená",J150,0)</f>
        <v>0</v>
      </c>
      <c r="BH150" s="160">
        <f>IF(N150="zníž. prenesená",J150,0)</f>
        <v>0</v>
      </c>
      <c r="BI150" s="160">
        <f>IF(N150="nulová",J150,0)</f>
        <v>0</v>
      </c>
      <c r="BJ150" s="14" t="s">
        <v>102</v>
      </c>
      <c r="BK150" s="160">
        <f>ROUND(I150*H150,2)</f>
        <v>0</v>
      </c>
      <c r="BL150" s="14" t="s">
        <v>418</v>
      </c>
      <c r="BM150" s="159" t="s">
        <v>2184</v>
      </c>
    </row>
    <row r="151" spans="1:65" s="2" customFormat="1" ht="6.95" customHeight="1">
      <c r="A151" s="29"/>
      <c r="B151" s="44"/>
      <c r="C151" s="45"/>
      <c r="D151" s="45"/>
      <c r="E151" s="45"/>
      <c r="F151" s="45"/>
      <c r="G151" s="45"/>
      <c r="H151" s="45"/>
      <c r="I151" s="45"/>
      <c r="J151" s="45"/>
      <c r="K151" s="45"/>
      <c r="L151" s="30"/>
      <c r="M151" s="29"/>
      <c r="O151" s="29"/>
      <c r="P151" s="29"/>
      <c r="Q151" s="29"/>
      <c r="R151" s="29"/>
      <c r="S151" s="29"/>
      <c r="T151" s="29"/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</row>
  </sheetData>
  <autoFilter ref="C121:K150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88" fitToHeight="100" orientation="portrait" r:id="rId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45"/>
  <sheetViews>
    <sheetView showGridLines="0" topLeftCell="A107" workbookViewId="0">
      <selection activeCell="I132" sqref="I132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07" t="s">
        <v>5</v>
      </c>
      <c r="M2" s="192"/>
      <c r="N2" s="192"/>
      <c r="O2" s="192"/>
      <c r="P2" s="192"/>
      <c r="Q2" s="192"/>
      <c r="R2" s="192"/>
      <c r="S2" s="192"/>
      <c r="T2" s="192"/>
      <c r="U2" s="192"/>
      <c r="V2" s="192"/>
      <c r="AT2" s="14" t="s">
        <v>83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74</v>
      </c>
    </row>
    <row r="4" spans="1:46" s="1" customFormat="1" ht="24.95" customHeight="1">
      <c r="B4" s="17"/>
      <c r="D4" s="18" t="s">
        <v>122</v>
      </c>
      <c r="L4" s="17"/>
      <c r="M4" s="95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15</v>
      </c>
      <c r="L6" s="17"/>
    </row>
    <row r="7" spans="1:46" s="1" customFormat="1" ht="16.5" customHeight="1">
      <c r="B7" s="17"/>
      <c r="E7" s="223" t="str">
        <f>'Rekapitulácia stavby'!K6</f>
        <v>PD Žakovce, MK a IS pre IBV 22RD</v>
      </c>
      <c r="F7" s="224"/>
      <c r="G7" s="224"/>
      <c r="H7" s="224"/>
      <c r="L7" s="17"/>
    </row>
    <row r="8" spans="1:46" s="2" customFormat="1" ht="12" customHeight="1">
      <c r="A8" s="29"/>
      <c r="B8" s="30"/>
      <c r="C8" s="29"/>
      <c r="D8" s="24" t="s">
        <v>123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85" t="s">
        <v>124</v>
      </c>
      <c r="F9" s="225"/>
      <c r="G9" s="225"/>
      <c r="H9" s="225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17</v>
      </c>
      <c r="E11" s="29"/>
      <c r="F11" s="22" t="s">
        <v>1</v>
      </c>
      <c r="G11" s="29"/>
      <c r="H11" s="29"/>
      <c r="I11" s="24" t="s">
        <v>18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19</v>
      </c>
      <c r="E12" s="29"/>
      <c r="F12" s="22" t="s">
        <v>20</v>
      </c>
      <c r="G12" s="29"/>
      <c r="H12" s="29"/>
      <c r="I12" s="24" t="s">
        <v>21</v>
      </c>
      <c r="J12" s="52" t="str">
        <f>'Rekapitulácia stavby'!AN8</f>
        <v>Vyplň údaj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22</v>
      </c>
      <c r="E14" s="29"/>
      <c r="F14" s="29"/>
      <c r="G14" s="29"/>
      <c r="H14" s="29"/>
      <c r="I14" s="24" t="s">
        <v>23</v>
      </c>
      <c r="J14" s="22" t="s">
        <v>2186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tr">
        <f>'Rekapitulácia stavby'!E11</f>
        <v>Obec Žakovce, Žakovce 55, 059 73 Žakovce</v>
      </c>
      <c r="F15" s="29"/>
      <c r="G15" s="29"/>
      <c r="H15" s="29"/>
      <c r="I15" s="24" t="s">
        <v>25</v>
      </c>
      <c r="J15" s="22" t="s">
        <v>2187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24" t="s">
        <v>23</v>
      </c>
      <c r="J17" s="25" t="str">
        <f>'Rekapitulácia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26" t="str">
        <f>'Rekapitulácia stavby'!E14</f>
        <v>Vyplň údaj</v>
      </c>
      <c r="F18" s="191"/>
      <c r="G18" s="191"/>
      <c r="H18" s="191"/>
      <c r="I18" s="24" t="s">
        <v>25</v>
      </c>
      <c r="J18" s="25" t="str">
        <f>'Rekapitulácia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24" t="s">
        <v>23</v>
      </c>
      <c r="J20" s="22" t="s">
        <v>1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29</v>
      </c>
      <c r="F21" s="29"/>
      <c r="G21" s="29"/>
      <c r="H21" s="29"/>
      <c r="I21" s="24" t="s">
        <v>25</v>
      </c>
      <c r="J21" s="22" t="s">
        <v>1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23</v>
      </c>
      <c r="J23" s="22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32</v>
      </c>
      <c r="F24" s="29"/>
      <c r="G24" s="29"/>
      <c r="H24" s="29"/>
      <c r="I24" s="24" t="s">
        <v>25</v>
      </c>
      <c r="J24" s="22" t="s">
        <v>1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33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6"/>
      <c r="B27" s="97"/>
      <c r="C27" s="96"/>
      <c r="D27" s="96"/>
      <c r="E27" s="196" t="s">
        <v>1</v>
      </c>
      <c r="F27" s="196"/>
      <c r="G27" s="196"/>
      <c r="H27" s="196"/>
      <c r="I27" s="96"/>
      <c r="J27" s="96"/>
      <c r="K27" s="96"/>
      <c r="L27" s="98"/>
      <c r="S27" s="96"/>
      <c r="T27" s="96"/>
      <c r="U27" s="96"/>
      <c r="V27" s="96"/>
      <c r="W27" s="96"/>
      <c r="X27" s="96"/>
      <c r="Y27" s="96"/>
      <c r="Z27" s="96"/>
      <c r="AA27" s="96"/>
      <c r="AB27" s="96"/>
      <c r="AC27" s="96"/>
      <c r="AD27" s="96"/>
      <c r="AE27" s="96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9" t="s">
        <v>34</v>
      </c>
      <c r="E30" s="29"/>
      <c r="F30" s="29"/>
      <c r="G30" s="29"/>
      <c r="H30" s="29"/>
      <c r="I30" s="29"/>
      <c r="J30" s="68">
        <f>ROUND(J129,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36</v>
      </c>
      <c r="G32" s="29"/>
      <c r="H32" s="29"/>
      <c r="I32" s="33" t="s">
        <v>35</v>
      </c>
      <c r="J32" s="33" t="s">
        <v>37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100" t="s">
        <v>38</v>
      </c>
      <c r="E33" s="24" t="s">
        <v>39</v>
      </c>
      <c r="F33" s="101">
        <f>ROUND((SUM(BE129:BE244)),  2)</f>
        <v>0</v>
      </c>
      <c r="G33" s="29"/>
      <c r="H33" s="29"/>
      <c r="I33" s="102">
        <v>0.2</v>
      </c>
      <c r="J33" s="101">
        <f>ROUND(((SUM(BE129:BE244))*I33),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40</v>
      </c>
      <c r="F34" s="101">
        <f>ROUND((SUM(BF129:BF244)),  2)</f>
        <v>0</v>
      </c>
      <c r="G34" s="29"/>
      <c r="H34" s="29"/>
      <c r="I34" s="102">
        <v>0.2</v>
      </c>
      <c r="J34" s="101">
        <f>ROUND(((SUM(BF129:BF244))*I34),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41</v>
      </c>
      <c r="F35" s="101">
        <f>ROUND((SUM(BG129:BG244)),  2)</f>
        <v>0</v>
      </c>
      <c r="G35" s="29"/>
      <c r="H35" s="29"/>
      <c r="I35" s="102">
        <v>0.2</v>
      </c>
      <c r="J35" s="101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42</v>
      </c>
      <c r="F36" s="101">
        <f>ROUND((SUM(BH129:BH244)),  2)</f>
        <v>0</v>
      </c>
      <c r="G36" s="29"/>
      <c r="H36" s="29"/>
      <c r="I36" s="102">
        <v>0.2</v>
      </c>
      <c r="J36" s="101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43</v>
      </c>
      <c r="F37" s="101">
        <f>ROUND((SUM(BI129:BI244)),  2)</f>
        <v>0</v>
      </c>
      <c r="G37" s="29"/>
      <c r="H37" s="29"/>
      <c r="I37" s="102">
        <v>0</v>
      </c>
      <c r="J37" s="101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3"/>
      <c r="D39" s="104" t="s">
        <v>44</v>
      </c>
      <c r="E39" s="57"/>
      <c r="F39" s="57"/>
      <c r="G39" s="105" t="s">
        <v>45</v>
      </c>
      <c r="H39" s="106" t="s">
        <v>46</v>
      </c>
      <c r="I39" s="57"/>
      <c r="J39" s="107">
        <f>SUM(J30:J37)</f>
        <v>0</v>
      </c>
      <c r="K39" s="108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3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29"/>
      <c r="B61" s="30"/>
      <c r="C61" s="29"/>
      <c r="D61" s="42" t="s">
        <v>49</v>
      </c>
      <c r="E61" s="32"/>
      <c r="F61" s="109" t="s">
        <v>50</v>
      </c>
      <c r="G61" s="42" t="s">
        <v>49</v>
      </c>
      <c r="H61" s="32"/>
      <c r="I61" s="32"/>
      <c r="J61" s="110" t="s">
        <v>50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29"/>
      <c r="B65" s="30"/>
      <c r="C65" s="29"/>
      <c r="D65" s="40" t="s">
        <v>51</v>
      </c>
      <c r="E65" s="43"/>
      <c r="F65" s="43"/>
      <c r="G65" s="40" t="s">
        <v>52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29"/>
      <c r="B76" s="30"/>
      <c r="C76" s="29"/>
      <c r="D76" s="42" t="s">
        <v>49</v>
      </c>
      <c r="E76" s="32"/>
      <c r="F76" s="109" t="s">
        <v>50</v>
      </c>
      <c r="G76" s="42" t="s">
        <v>49</v>
      </c>
      <c r="H76" s="32"/>
      <c r="I76" s="32"/>
      <c r="J76" s="110" t="s">
        <v>50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125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15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23" t="str">
        <f>E7</f>
        <v>PD Žakovce, MK a IS pre IBV 22RD</v>
      </c>
      <c r="F85" s="224"/>
      <c r="G85" s="224"/>
      <c r="H85" s="224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123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85" t="str">
        <f>E9</f>
        <v>01 - SO 01 Miestne komunikácie</v>
      </c>
      <c r="F87" s="225"/>
      <c r="G87" s="225"/>
      <c r="H87" s="225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19</v>
      </c>
      <c r="D89" s="29"/>
      <c r="E89" s="29"/>
      <c r="F89" s="22" t="str">
        <f>F12</f>
        <v>Žakovce</v>
      </c>
      <c r="G89" s="29"/>
      <c r="H89" s="29"/>
      <c r="I89" s="24" t="s">
        <v>21</v>
      </c>
      <c r="J89" s="52" t="str">
        <f>IF(J12="","",J12)</f>
        <v>Vyplň údaj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25.7" customHeight="1">
      <c r="A91" s="29"/>
      <c r="B91" s="30"/>
      <c r="C91" s="24" t="s">
        <v>22</v>
      </c>
      <c r="D91" s="29"/>
      <c r="E91" s="29"/>
      <c r="F91" s="22" t="str">
        <f>E15</f>
        <v>Obec Žakovce, Žakovce 55, 059 73 Žakovce</v>
      </c>
      <c r="G91" s="29"/>
      <c r="H91" s="29"/>
      <c r="I91" s="24" t="s">
        <v>28</v>
      </c>
      <c r="J91" s="27" t="str">
        <f>E21</f>
        <v>ISPO spol. s r.o. inž. stavby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>Macura M.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1" t="s">
        <v>126</v>
      </c>
      <c r="D94" s="103"/>
      <c r="E94" s="103"/>
      <c r="F94" s="103"/>
      <c r="G94" s="103"/>
      <c r="H94" s="103"/>
      <c r="I94" s="103"/>
      <c r="J94" s="112" t="s">
        <v>127</v>
      </c>
      <c r="K94" s="103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13" t="s">
        <v>128</v>
      </c>
      <c r="D96" s="29"/>
      <c r="E96" s="29"/>
      <c r="F96" s="29"/>
      <c r="G96" s="29"/>
      <c r="H96" s="29"/>
      <c r="I96" s="29"/>
      <c r="J96" s="68">
        <f>J129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129</v>
      </c>
    </row>
    <row r="97" spans="1:31" s="9" customFormat="1" ht="24.95" customHeight="1">
      <c r="B97" s="114"/>
      <c r="D97" s="115" t="s">
        <v>130</v>
      </c>
      <c r="E97" s="116"/>
      <c r="F97" s="116"/>
      <c r="G97" s="116"/>
      <c r="H97" s="116"/>
      <c r="I97" s="116"/>
      <c r="J97" s="117">
        <f>J130</f>
        <v>0</v>
      </c>
      <c r="L97" s="114"/>
    </row>
    <row r="98" spans="1:31" s="10" customFormat="1" ht="19.899999999999999" customHeight="1">
      <c r="B98" s="118"/>
      <c r="D98" s="119" t="s">
        <v>131</v>
      </c>
      <c r="E98" s="120"/>
      <c r="F98" s="120"/>
      <c r="G98" s="120"/>
      <c r="H98" s="120"/>
      <c r="I98" s="120"/>
      <c r="J98" s="121">
        <f>J131</f>
        <v>0</v>
      </c>
      <c r="L98" s="118"/>
    </row>
    <row r="99" spans="1:31" s="10" customFormat="1" ht="19.899999999999999" customHeight="1">
      <c r="B99" s="118"/>
      <c r="D99" s="119" t="s">
        <v>132</v>
      </c>
      <c r="E99" s="120"/>
      <c r="F99" s="120"/>
      <c r="G99" s="120"/>
      <c r="H99" s="120"/>
      <c r="I99" s="120"/>
      <c r="J99" s="121">
        <f>J161</f>
        <v>0</v>
      </c>
      <c r="L99" s="118"/>
    </row>
    <row r="100" spans="1:31" s="10" customFormat="1" ht="19.899999999999999" customHeight="1">
      <c r="B100" s="118"/>
      <c r="D100" s="119" t="s">
        <v>133</v>
      </c>
      <c r="E100" s="120"/>
      <c r="F100" s="120"/>
      <c r="G100" s="120"/>
      <c r="H100" s="120"/>
      <c r="I100" s="120"/>
      <c r="J100" s="121">
        <f>J170</f>
        <v>0</v>
      </c>
      <c r="L100" s="118"/>
    </row>
    <row r="101" spans="1:31" s="10" customFormat="1" ht="19.899999999999999" customHeight="1">
      <c r="B101" s="118"/>
      <c r="D101" s="119" t="s">
        <v>134</v>
      </c>
      <c r="E101" s="120"/>
      <c r="F101" s="120"/>
      <c r="G101" s="120"/>
      <c r="H101" s="120"/>
      <c r="I101" s="120"/>
      <c r="J101" s="121">
        <f>J186</f>
        <v>0</v>
      </c>
      <c r="L101" s="118"/>
    </row>
    <row r="102" spans="1:31" s="10" customFormat="1" ht="19.899999999999999" customHeight="1">
      <c r="B102" s="118"/>
      <c r="D102" s="119" t="s">
        <v>135</v>
      </c>
      <c r="E102" s="120"/>
      <c r="F102" s="120"/>
      <c r="G102" s="120"/>
      <c r="H102" s="120"/>
      <c r="I102" s="120"/>
      <c r="J102" s="121">
        <f>J195</f>
        <v>0</v>
      </c>
      <c r="L102" s="118"/>
    </row>
    <row r="103" spans="1:31" s="10" customFormat="1" ht="19.899999999999999" customHeight="1">
      <c r="B103" s="118"/>
      <c r="D103" s="119" t="s">
        <v>136</v>
      </c>
      <c r="E103" s="120"/>
      <c r="F103" s="120"/>
      <c r="G103" s="120"/>
      <c r="H103" s="120"/>
      <c r="I103" s="120"/>
      <c r="J103" s="121">
        <f>J202</f>
        <v>0</v>
      </c>
      <c r="L103" s="118"/>
    </row>
    <row r="104" spans="1:31" s="10" customFormat="1" ht="19.899999999999999" customHeight="1">
      <c r="B104" s="118"/>
      <c r="D104" s="119" t="s">
        <v>137</v>
      </c>
      <c r="E104" s="120"/>
      <c r="F104" s="120"/>
      <c r="G104" s="120"/>
      <c r="H104" s="120"/>
      <c r="I104" s="120"/>
      <c r="J104" s="121">
        <f>J204</f>
        <v>0</v>
      </c>
      <c r="L104" s="118"/>
    </row>
    <row r="105" spans="1:31" s="10" customFormat="1" ht="19.899999999999999" customHeight="1">
      <c r="B105" s="118"/>
      <c r="D105" s="119" t="s">
        <v>138</v>
      </c>
      <c r="E105" s="120"/>
      <c r="F105" s="120"/>
      <c r="G105" s="120"/>
      <c r="H105" s="120"/>
      <c r="I105" s="120"/>
      <c r="J105" s="121">
        <f>J226</f>
        <v>0</v>
      </c>
      <c r="L105" s="118"/>
    </row>
    <row r="106" spans="1:31" s="9" customFormat="1" ht="24.95" customHeight="1">
      <c r="B106" s="114"/>
      <c r="D106" s="115" t="s">
        <v>139</v>
      </c>
      <c r="E106" s="116"/>
      <c r="F106" s="116"/>
      <c r="G106" s="116"/>
      <c r="H106" s="116"/>
      <c r="I106" s="116"/>
      <c r="J106" s="117">
        <f>J228</f>
        <v>0</v>
      </c>
      <c r="L106" s="114"/>
    </row>
    <row r="107" spans="1:31" s="10" customFormat="1" ht="19.899999999999999" customHeight="1">
      <c r="B107" s="118"/>
      <c r="D107" s="119" t="s">
        <v>140</v>
      </c>
      <c r="E107" s="120"/>
      <c r="F107" s="120"/>
      <c r="G107" s="120"/>
      <c r="H107" s="120"/>
      <c r="I107" s="120"/>
      <c r="J107" s="121">
        <f>J229</f>
        <v>0</v>
      </c>
      <c r="L107" s="118"/>
    </row>
    <row r="108" spans="1:31" s="10" customFormat="1" ht="19.899999999999999" customHeight="1">
      <c r="B108" s="118"/>
      <c r="D108" s="119" t="s">
        <v>141</v>
      </c>
      <c r="E108" s="120"/>
      <c r="F108" s="120"/>
      <c r="G108" s="120"/>
      <c r="H108" s="120"/>
      <c r="I108" s="120"/>
      <c r="J108" s="121">
        <f>J236</f>
        <v>0</v>
      </c>
      <c r="L108" s="118"/>
    </row>
    <row r="109" spans="1:31" s="9" customFormat="1" ht="24.95" customHeight="1">
      <c r="B109" s="114"/>
      <c r="D109" s="115" t="s">
        <v>142</v>
      </c>
      <c r="E109" s="116"/>
      <c r="F109" s="116"/>
      <c r="G109" s="116"/>
      <c r="H109" s="116"/>
      <c r="I109" s="116"/>
      <c r="J109" s="117">
        <f>J243</f>
        <v>0</v>
      </c>
      <c r="L109" s="114"/>
    </row>
    <row r="110" spans="1:31" s="2" customFormat="1" ht="21.75" customHeight="1">
      <c r="A110" s="29"/>
      <c r="B110" s="30"/>
      <c r="C110" s="29"/>
      <c r="D110" s="29"/>
      <c r="E110" s="29"/>
      <c r="F110" s="29"/>
      <c r="G110" s="29"/>
      <c r="H110" s="29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6.95" customHeight="1">
      <c r="A111" s="29"/>
      <c r="B111" s="44"/>
      <c r="C111" s="45"/>
      <c r="D111" s="45"/>
      <c r="E111" s="45"/>
      <c r="F111" s="45"/>
      <c r="G111" s="45"/>
      <c r="H111" s="45"/>
      <c r="I111" s="45"/>
      <c r="J111" s="45"/>
      <c r="K111" s="45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5" spans="1:31" s="2" customFormat="1" ht="6.95" customHeight="1">
      <c r="A115" s="29"/>
      <c r="B115" s="46"/>
      <c r="C115" s="47"/>
      <c r="D115" s="47"/>
      <c r="E115" s="47"/>
      <c r="F115" s="47"/>
      <c r="G115" s="47"/>
      <c r="H115" s="47"/>
      <c r="I115" s="47"/>
      <c r="J115" s="47"/>
      <c r="K115" s="47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31" s="2" customFormat="1" ht="24.95" customHeight="1">
      <c r="A116" s="29"/>
      <c r="B116" s="30"/>
      <c r="C116" s="18" t="s">
        <v>143</v>
      </c>
      <c r="D116" s="29"/>
      <c r="E116" s="29"/>
      <c r="F116" s="29"/>
      <c r="G116" s="29"/>
      <c r="H116" s="29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31" s="2" customFormat="1" ht="6.95" customHeight="1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31" s="2" customFormat="1" ht="12" customHeight="1">
      <c r="A118" s="29"/>
      <c r="B118" s="30"/>
      <c r="C118" s="24" t="s">
        <v>15</v>
      </c>
      <c r="D118" s="29"/>
      <c r="E118" s="29"/>
      <c r="F118" s="29"/>
      <c r="G118" s="29"/>
      <c r="H118" s="29"/>
      <c r="I118" s="29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31" s="2" customFormat="1" ht="16.5" customHeight="1">
      <c r="A119" s="29"/>
      <c r="B119" s="30"/>
      <c r="C119" s="29"/>
      <c r="D119" s="29"/>
      <c r="E119" s="223" t="str">
        <f>E7</f>
        <v>PD Žakovce, MK a IS pre IBV 22RD</v>
      </c>
      <c r="F119" s="224"/>
      <c r="G119" s="224"/>
      <c r="H119" s="224"/>
      <c r="I119" s="29"/>
      <c r="J119" s="29"/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31" s="2" customFormat="1" ht="12" customHeight="1">
      <c r="A120" s="29"/>
      <c r="B120" s="30"/>
      <c r="C120" s="24" t="s">
        <v>123</v>
      </c>
      <c r="D120" s="29"/>
      <c r="E120" s="29"/>
      <c r="F120" s="29"/>
      <c r="G120" s="29"/>
      <c r="H120" s="29"/>
      <c r="I120" s="29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31" s="2" customFormat="1" ht="16.5" customHeight="1">
      <c r="A121" s="29"/>
      <c r="B121" s="30"/>
      <c r="C121" s="29"/>
      <c r="D121" s="29"/>
      <c r="E121" s="185" t="str">
        <f>E9</f>
        <v>01 - SO 01 Miestne komunikácie</v>
      </c>
      <c r="F121" s="225"/>
      <c r="G121" s="225"/>
      <c r="H121" s="225"/>
      <c r="I121" s="29"/>
      <c r="J121" s="29"/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31" s="2" customFormat="1" ht="6.95" customHeight="1">
      <c r="A122" s="29"/>
      <c r="B122" s="30"/>
      <c r="C122" s="29"/>
      <c r="D122" s="29"/>
      <c r="E122" s="29"/>
      <c r="F122" s="29"/>
      <c r="G122" s="29"/>
      <c r="H122" s="29"/>
      <c r="I122" s="29"/>
      <c r="J122" s="29"/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31" s="2" customFormat="1" ht="12" customHeight="1">
      <c r="A123" s="29"/>
      <c r="B123" s="30"/>
      <c r="C123" s="24" t="s">
        <v>19</v>
      </c>
      <c r="D123" s="29"/>
      <c r="E123" s="29"/>
      <c r="F123" s="22" t="str">
        <f>F12</f>
        <v>Žakovce</v>
      </c>
      <c r="G123" s="29"/>
      <c r="H123" s="29"/>
      <c r="I123" s="24" t="s">
        <v>21</v>
      </c>
      <c r="J123" s="52" t="str">
        <f>IF(J12="","",J12)</f>
        <v>Vyplň údaj</v>
      </c>
      <c r="K123" s="29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31" s="2" customFormat="1" ht="6.95" customHeight="1">
      <c r="A124" s="29"/>
      <c r="B124" s="30"/>
      <c r="C124" s="29"/>
      <c r="D124" s="29"/>
      <c r="E124" s="29"/>
      <c r="F124" s="29"/>
      <c r="G124" s="29"/>
      <c r="H124" s="29"/>
      <c r="I124" s="29"/>
      <c r="J124" s="29"/>
      <c r="K124" s="29"/>
      <c r="L124" s="3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31" s="2" customFormat="1" ht="25.7" customHeight="1">
      <c r="A125" s="29"/>
      <c r="B125" s="30"/>
      <c r="C125" s="24" t="s">
        <v>22</v>
      </c>
      <c r="D125" s="29"/>
      <c r="E125" s="29"/>
      <c r="F125" s="22" t="str">
        <f>E15</f>
        <v>Obec Žakovce, Žakovce 55, 059 73 Žakovce</v>
      </c>
      <c r="G125" s="29"/>
      <c r="H125" s="29"/>
      <c r="I125" s="24" t="s">
        <v>28</v>
      </c>
      <c r="J125" s="27" t="str">
        <f>E21</f>
        <v>ISPO spol. s r.o. inž. stavby</v>
      </c>
      <c r="K125" s="29"/>
      <c r="L125" s="3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15.2" customHeight="1">
      <c r="A126" s="29"/>
      <c r="B126" s="30"/>
      <c r="C126" s="24" t="s">
        <v>26</v>
      </c>
      <c r="D126" s="29"/>
      <c r="E126" s="29"/>
      <c r="F126" s="22" t="str">
        <f>IF(E18="","",E18)</f>
        <v>Vyplň údaj</v>
      </c>
      <c r="G126" s="29"/>
      <c r="H126" s="29"/>
      <c r="I126" s="24" t="s">
        <v>31</v>
      </c>
      <c r="J126" s="27" t="str">
        <f>E24</f>
        <v>Macura M.</v>
      </c>
      <c r="K126" s="29"/>
      <c r="L126" s="3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10.35" customHeight="1">
      <c r="A127" s="29"/>
      <c r="B127" s="30"/>
      <c r="C127" s="29"/>
      <c r="D127" s="29"/>
      <c r="E127" s="29"/>
      <c r="F127" s="29"/>
      <c r="G127" s="29"/>
      <c r="H127" s="29"/>
      <c r="I127" s="29"/>
      <c r="J127" s="29"/>
      <c r="K127" s="29"/>
      <c r="L127" s="3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11" customFormat="1" ht="29.25" customHeight="1">
      <c r="A128" s="122"/>
      <c r="B128" s="123"/>
      <c r="C128" s="124" t="s">
        <v>144</v>
      </c>
      <c r="D128" s="125" t="s">
        <v>59</v>
      </c>
      <c r="E128" s="125" t="s">
        <v>55</v>
      </c>
      <c r="F128" s="125" t="s">
        <v>56</v>
      </c>
      <c r="G128" s="125" t="s">
        <v>145</v>
      </c>
      <c r="H128" s="125" t="s">
        <v>146</v>
      </c>
      <c r="I128" s="125" t="s">
        <v>147</v>
      </c>
      <c r="J128" s="126" t="s">
        <v>127</v>
      </c>
      <c r="K128" s="127" t="s">
        <v>148</v>
      </c>
      <c r="L128" s="128"/>
      <c r="M128" s="59" t="s">
        <v>1</v>
      </c>
      <c r="N128" s="60" t="s">
        <v>38</v>
      </c>
      <c r="O128" s="60" t="s">
        <v>149</v>
      </c>
      <c r="P128" s="60" t="s">
        <v>150</v>
      </c>
      <c r="Q128" s="60" t="s">
        <v>151</v>
      </c>
      <c r="R128" s="60" t="s">
        <v>152</v>
      </c>
      <c r="S128" s="60" t="s">
        <v>153</v>
      </c>
      <c r="T128" s="61" t="s">
        <v>154</v>
      </c>
      <c r="U128" s="122"/>
      <c r="V128" s="122"/>
      <c r="W128" s="122"/>
      <c r="X128" s="122"/>
      <c r="Y128" s="122"/>
      <c r="Z128" s="122"/>
      <c r="AA128" s="122"/>
      <c r="AB128" s="122"/>
      <c r="AC128" s="122"/>
      <c r="AD128" s="122"/>
      <c r="AE128" s="122"/>
    </row>
    <row r="129" spans="1:65" s="2" customFormat="1" ht="22.9" customHeight="1">
      <c r="A129" s="29"/>
      <c r="B129" s="30"/>
      <c r="C129" s="66" t="s">
        <v>128</v>
      </c>
      <c r="D129" s="29"/>
      <c r="E129" s="29"/>
      <c r="F129" s="29"/>
      <c r="G129" s="29"/>
      <c r="H129" s="29"/>
      <c r="I129" s="29"/>
      <c r="J129" s="129">
        <f>BK129</f>
        <v>0</v>
      </c>
      <c r="K129" s="29"/>
      <c r="L129" s="30"/>
      <c r="M129" s="62"/>
      <c r="N129" s="53"/>
      <c r="O129" s="63"/>
      <c r="P129" s="130">
        <f>P130+P228+P243</f>
        <v>0</v>
      </c>
      <c r="Q129" s="63"/>
      <c r="R129" s="130">
        <f>R130+R228+R243</f>
        <v>11376.81892</v>
      </c>
      <c r="S129" s="63"/>
      <c r="T129" s="131">
        <f>T130+T228+T243</f>
        <v>212.04400000000001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T129" s="14" t="s">
        <v>73</v>
      </c>
      <c r="AU129" s="14" t="s">
        <v>129</v>
      </c>
      <c r="BK129" s="132">
        <f>BK130+BK228+BK243</f>
        <v>0</v>
      </c>
    </row>
    <row r="130" spans="1:65" s="12" customFormat="1" ht="25.9" customHeight="1">
      <c r="B130" s="133"/>
      <c r="D130" s="134" t="s">
        <v>73</v>
      </c>
      <c r="E130" s="135" t="s">
        <v>155</v>
      </c>
      <c r="F130" s="135" t="s">
        <v>156</v>
      </c>
      <c r="I130" s="136"/>
      <c r="J130" s="137">
        <f>BK130</f>
        <v>0</v>
      </c>
      <c r="L130" s="133"/>
      <c r="M130" s="138"/>
      <c r="N130" s="139"/>
      <c r="O130" s="139"/>
      <c r="P130" s="140">
        <f>P131+P161+P170+P186+P195+P202+P204+P226</f>
        <v>0</v>
      </c>
      <c r="Q130" s="139"/>
      <c r="R130" s="140">
        <f>R131+R161+R170+R186+R195+R202+R204+R226</f>
        <v>11375.75548</v>
      </c>
      <c r="S130" s="139"/>
      <c r="T130" s="141">
        <f>T131+T161+T170+T186+T195+T202+T204+T226</f>
        <v>212.04400000000001</v>
      </c>
      <c r="AR130" s="134" t="s">
        <v>82</v>
      </c>
      <c r="AT130" s="142" t="s">
        <v>73</v>
      </c>
      <c r="AU130" s="142" t="s">
        <v>74</v>
      </c>
      <c r="AY130" s="134" t="s">
        <v>157</v>
      </c>
      <c r="BK130" s="143">
        <f>BK131+BK161+BK170+BK186+BK195+BK202+BK204+BK226</f>
        <v>0</v>
      </c>
    </row>
    <row r="131" spans="1:65" s="12" customFormat="1" ht="22.9" customHeight="1">
      <c r="B131" s="133"/>
      <c r="D131" s="134" t="s">
        <v>73</v>
      </c>
      <c r="E131" s="144" t="s">
        <v>82</v>
      </c>
      <c r="F131" s="144" t="s">
        <v>158</v>
      </c>
      <c r="I131" s="136"/>
      <c r="J131" s="145">
        <f>BK131</f>
        <v>0</v>
      </c>
      <c r="L131" s="133"/>
      <c r="M131" s="138"/>
      <c r="N131" s="139"/>
      <c r="O131" s="139"/>
      <c r="P131" s="140">
        <f>SUM(P132:P160)</f>
        <v>0</v>
      </c>
      <c r="Q131" s="139"/>
      <c r="R131" s="140">
        <f>SUM(R132:R160)</f>
        <v>5044.43408</v>
      </c>
      <c r="S131" s="139"/>
      <c r="T131" s="141">
        <f>SUM(T132:T160)</f>
        <v>211.21799999999999</v>
      </c>
      <c r="AR131" s="134" t="s">
        <v>82</v>
      </c>
      <c r="AT131" s="142" t="s">
        <v>73</v>
      </c>
      <c r="AU131" s="142" t="s">
        <v>82</v>
      </c>
      <c r="AY131" s="134" t="s">
        <v>157</v>
      </c>
      <c r="BK131" s="143">
        <f>SUM(BK132:BK160)</f>
        <v>0</v>
      </c>
    </row>
    <row r="132" spans="1:65" s="2" customFormat="1" ht="24">
      <c r="A132" s="29"/>
      <c r="B132" s="146"/>
      <c r="C132" s="147" t="s">
        <v>82</v>
      </c>
      <c r="D132" s="147" t="s">
        <v>159</v>
      </c>
      <c r="E132" s="148" t="s">
        <v>160</v>
      </c>
      <c r="F132" s="149" t="s">
        <v>161</v>
      </c>
      <c r="G132" s="150" t="s">
        <v>162</v>
      </c>
      <c r="H132" s="151">
        <v>24</v>
      </c>
      <c r="I132" s="152"/>
      <c r="J132" s="153">
        <f t="shared" ref="J132:J160" si="0">ROUND(I132*H132,2)</f>
        <v>0</v>
      </c>
      <c r="K132" s="154"/>
      <c r="L132" s="30"/>
      <c r="M132" s="155" t="s">
        <v>1</v>
      </c>
      <c r="N132" s="156" t="s">
        <v>40</v>
      </c>
      <c r="O132" s="55"/>
      <c r="P132" s="157">
        <f t="shared" ref="P132:P160" si="1">O132*H132</f>
        <v>0</v>
      </c>
      <c r="Q132" s="157">
        <v>0</v>
      </c>
      <c r="R132" s="157">
        <f t="shared" ref="R132:R160" si="2">Q132*H132</f>
        <v>0</v>
      </c>
      <c r="S132" s="157">
        <v>0.26</v>
      </c>
      <c r="T132" s="158">
        <f t="shared" ref="T132:T160" si="3">S132*H132</f>
        <v>6.24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9" t="s">
        <v>163</v>
      </c>
      <c r="AT132" s="159" t="s">
        <v>159</v>
      </c>
      <c r="AU132" s="159" t="s">
        <v>102</v>
      </c>
      <c r="AY132" s="14" t="s">
        <v>157</v>
      </c>
      <c r="BE132" s="160">
        <f t="shared" ref="BE132:BE160" si="4">IF(N132="základná",J132,0)</f>
        <v>0</v>
      </c>
      <c r="BF132" s="160">
        <f t="shared" ref="BF132:BF160" si="5">IF(N132="znížená",J132,0)</f>
        <v>0</v>
      </c>
      <c r="BG132" s="160">
        <f t="shared" ref="BG132:BG160" si="6">IF(N132="zákl. prenesená",J132,0)</f>
        <v>0</v>
      </c>
      <c r="BH132" s="160">
        <f t="shared" ref="BH132:BH160" si="7">IF(N132="zníž. prenesená",J132,0)</f>
        <v>0</v>
      </c>
      <c r="BI132" s="160">
        <f t="shared" ref="BI132:BI160" si="8">IF(N132="nulová",J132,0)</f>
        <v>0</v>
      </c>
      <c r="BJ132" s="14" t="s">
        <v>102</v>
      </c>
      <c r="BK132" s="160">
        <f t="shared" ref="BK132:BK160" si="9">ROUND(I132*H132,2)</f>
        <v>0</v>
      </c>
      <c r="BL132" s="14" t="s">
        <v>163</v>
      </c>
      <c r="BM132" s="159" t="s">
        <v>164</v>
      </c>
    </row>
    <row r="133" spans="1:65" s="2" customFormat="1" ht="36">
      <c r="A133" s="29"/>
      <c r="B133" s="146"/>
      <c r="C133" s="147" t="s">
        <v>102</v>
      </c>
      <c r="D133" s="147" t="s">
        <v>159</v>
      </c>
      <c r="E133" s="148" t="s">
        <v>165</v>
      </c>
      <c r="F133" s="149" t="s">
        <v>166</v>
      </c>
      <c r="G133" s="150" t="s">
        <v>162</v>
      </c>
      <c r="H133" s="151">
        <v>807</v>
      </c>
      <c r="I133" s="152"/>
      <c r="J133" s="153">
        <f t="shared" si="0"/>
        <v>0</v>
      </c>
      <c r="K133" s="154"/>
      <c r="L133" s="30"/>
      <c r="M133" s="155" t="s">
        <v>1</v>
      </c>
      <c r="N133" s="156" t="s">
        <v>40</v>
      </c>
      <c r="O133" s="55"/>
      <c r="P133" s="157">
        <f t="shared" si="1"/>
        <v>0</v>
      </c>
      <c r="Q133" s="157">
        <v>4.0999999999999999E-4</v>
      </c>
      <c r="R133" s="157">
        <f t="shared" si="2"/>
        <v>0.33087</v>
      </c>
      <c r="S133" s="157">
        <v>0.254</v>
      </c>
      <c r="T133" s="158">
        <f t="shared" si="3"/>
        <v>204.97800000000001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9" t="s">
        <v>163</v>
      </c>
      <c r="AT133" s="159" t="s">
        <v>159</v>
      </c>
      <c r="AU133" s="159" t="s">
        <v>102</v>
      </c>
      <c r="AY133" s="14" t="s">
        <v>157</v>
      </c>
      <c r="BE133" s="160">
        <f t="shared" si="4"/>
        <v>0</v>
      </c>
      <c r="BF133" s="160">
        <f t="shared" si="5"/>
        <v>0</v>
      </c>
      <c r="BG133" s="160">
        <f t="shared" si="6"/>
        <v>0</v>
      </c>
      <c r="BH133" s="160">
        <f t="shared" si="7"/>
        <v>0</v>
      </c>
      <c r="BI133" s="160">
        <f t="shared" si="8"/>
        <v>0</v>
      </c>
      <c r="BJ133" s="14" t="s">
        <v>102</v>
      </c>
      <c r="BK133" s="160">
        <f t="shared" si="9"/>
        <v>0</v>
      </c>
      <c r="BL133" s="14" t="s">
        <v>163</v>
      </c>
      <c r="BM133" s="159" t="s">
        <v>167</v>
      </c>
    </row>
    <row r="134" spans="1:65" s="2" customFormat="1" ht="24">
      <c r="A134" s="29"/>
      <c r="B134" s="146"/>
      <c r="C134" s="147" t="s">
        <v>168</v>
      </c>
      <c r="D134" s="147" t="s">
        <v>159</v>
      </c>
      <c r="E134" s="148" t="s">
        <v>169</v>
      </c>
      <c r="F134" s="149" t="s">
        <v>170</v>
      </c>
      <c r="G134" s="150" t="s">
        <v>171</v>
      </c>
      <c r="H134" s="151">
        <v>42</v>
      </c>
      <c r="I134" s="152"/>
      <c r="J134" s="153">
        <f t="shared" si="0"/>
        <v>0</v>
      </c>
      <c r="K134" s="154"/>
      <c r="L134" s="30"/>
      <c r="M134" s="155" t="s">
        <v>1</v>
      </c>
      <c r="N134" s="156" t="s">
        <v>40</v>
      </c>
      <c r="O134" s="55"/>
      <c r="P134" s="157">
        <f t="shared" si="1"/>
        <v>0</v>
      </c>
      <c r="Q134" s="157">
        <v>1.9890000000000001E-2</v>
      </c>
      <c r="R134" s="157">
        <f t="shared" si="2"/>
        <v>0.83538000000000001</v>
      </c>
      <c r="S134" s="157">
        <v>0</v>
      </c>
      <c r="T134" s="158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9" t="s">
        <v>163</v>
      </c>
      <c r="AT134" s="159" t="s">
        <v>159</v>
      </c>
      <c r="AU134" s="159" t="s">
        <v>102</v>
      </c>
      <c r="AY134" s="14" t="s">
        <v>157</v>
      </c>
      <c r="BE134" s="160">
        <f t="shared" si="4"/>
        <v>0</v>
      </c>
      <c r="BF134" s="160">
        <f t="shared" si="5"/>
        <v>0</v>
      </c>
      <c r="BG134" s="160">
        <f t="shared" si="6"/>
        <v>0</v>
      </c>
      <c r="BH134" s="160">
        <f t="shared" si="7"/>
        <v>0</v>
      </c>
      <c r="BI134" s="160">
        <f t="shared" si="8"/>
        <v>0</v>
      </c>
      <c r="BJ134" s="14" t="s">
        <v>102</v>
      </c>
      <c r="BK134" s="160">
        <f t="shared" si="9"/>
        <v>0</v>
      </c>
      <c r="BL134" s="14" t="s">
        <v>163</v>
      </c>
      <c r="BM134" s="159" t="s">
        <v>172</v>
      </c>
    </row>
    <row r="135" spans="1:65" s="2" customFormat="1" ht="33" customHeight="1">
      <c r="A135" s="29"/>
      <c r="B135" s="146"/>
      <c r="C135" s="147" t="s">
        <v>163</v>
      </c>
      <c r="D135" s="147" t="s">
        <v>159</v>
      </c>
      <c r="E135" s="148" t="s">
        <v>173</v>
      </c>
      <c r="F135" s="149" t="s">
        <v>174</v>
      </c>
      <c r="G135" s="150" t="s">
        <v>175</v>
      </c>
      <c r="H135" s="151">
        <v>1841.75</v>
      </c>
      <c r="I135" s="152"/>
      <c r="J135" s="153">
        <f t="shared" si="0"/>
        <v>0</v>
      </c>
      <c r="K135" s="154"/>
      <c r="L135" s="30"/>
      <c r="M135" s="155" t="s">
        <v>1</v>
      </c>
      <c r="N135" s="156" t="s">
        <v>40</v>
      </c>
      <c r="O135" s="55"/>
      <c r="P135" s="157">
        <f t="shared" si="1"/>
        <v>0</v>
      </c>
      <c r="Q135" s="157">
        <v>0</v>
      </c>
      <c r="R135" s="157">
        <f t="shared" si="2"/>
        <v>0</v>
      </c>
      <c r="S135" s="157">
        <v>0</v>
      </c>
      <c r="T135" s="158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9" t="s">
        <v>163</v>
      </c>
      <c r="AT135" s="159" t="s">
        <v>159</v>
      </c>
      <c r="AU135" s="159" t="s">
        <v>102</v>
      </c>
      <c r="AY135" s="14" t="s">
        <v>157</v>
      </c>
      <c r="BE135" s="160">
        <f t="shared" si="4"/>
        <v>0</v>
      </c>
      <c r="BF135" s="160">
        <f t="shared" si="5"/>
        <v>0</v>
      </c>
      <c r="BG135" s="160">
        <f t="shared" si="6"/>
        <v>0</v>
      </c>
      <c r="BH135" s="160">
        <f t="shared" si="7"/>
        <v>0</v>
      </c>
      <c r="BI135" s="160">
        <f t="shared" si="8"/>
        <v>0</v>
      </c>
      <c r="BJ135" s="14" t="s">
        <v>102</v>
      </c>
      <c r="BK135" s="160">
        <f t="shared" si="9"/>
        <v>0</v>
      </c>
      <c r="BL135" s="14" t="s">
        <v>163</v>
      </c>
      <c r="BM135" s="159" t="s">
        <v>176</v>
      </c>
    </row>
    <row r="136" spans="1:65" s="2" customFormat="1" ht="24">
      <c r="A136" s="29"/>
      <c r="B136" s="146"/>
      <c r="C136" s="147" t="s">
        <v>177</v>
      </c>
      <c r="D136" s="147" t="s">
        <v>159</v>
      </c>
      <c r="E136" s="148" t="s">
        <v>178</v>
      </c>
      <c r="F136" s="149" t="s">
        <v>179</v>
      </c>
      <c r="G136" s="150" t="s">
        <v>175</v>
      </c>
      <c r="H136" s="151">
        <v>3691</v>
      </c>
      <c r="I136" s="152"/>
      <c r="J136" s="153">
        <f t="shared" si="0"/>
        <v>0</v>
      </c>
      <c r="K136" s="154"/>
      <c r="L136" s="30"/>
      <c r="M136" s="155" t="s">
        <v>1</v>
      </c>
      <c r="N136" s="156" t="s">
        <v>40</v>
      </c>
      <c r="O136" s="55"/>
      <c r="P136" s="157">
        <f t="shared" si="1"/>
        <v>0</v>
      </c>
      <c r="Q136" s="157">
        <v>0</v>
      </c>
      <c r="R136" s="157">
        <f t="shared" si="2"/>
        <v>0</v>
      </c>
      <c r="S136" s="157">
        <v>0</v>
      </c>
      <c r="T136" s="158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9" t="s">
        <v>163</v>
      </c>
      <c r="AT136" s="159" t="s">
        <v>159</v>
      </c>
      <c r="AU136" s="159" t="s">
        <v>102</v>
      </c>
      <c r="AY136" s="14" t="s">
        <v>157</v>
      </c>
      <c r="BE136" s="160">
        <f t="shared" si="4"/>
        <v>0</v>
      </c>
      <c r="BF136" s="160">
        <f t="shared" si="5"/>
        <v>0</v>
      </c>
      <c r="BG136" s="160">
        <f t="shared" si="6"/>
        <v>0</v>
      </c>
      <c r="BH136" s="160">
        <f t="shared" si="7"/>
        <v>0</v>
      </c>
      <c r="BI136" s="160">
        <f t="shared" si="8"/>
        <v>0</v>
      </c>
      <c r="BJ136" s="14" t="s">
        <v>102</v>
      </c>
      <c r="BK136" s="160">
        <f t="shared" si="9"/>
        <v>0</v>
      </c>
      <c r="BL136" s="14" t="s">
        <v>163</v>
      </c>
      <c r="BM136" s="159" t="s">
        <v>180</v>
      </c>
    </row>
    <row r="137" spans="1:65" s="2" customFormat="1" ht="24">
      <c r="A137" s="29"/>
      <c r="B137" s="146"/>
      <c r="C137" s="147" t="s">
        <v>181</v>
      </c>
      <c r="D137" s="147" t="s">
        <v>159</v>
      </c>
      <c r="E137" s="148" t="s">
        <v>182</v>
      </c>
      <c r="F137" s="149" t="s">
        <v>183</v>
      </c>
      <c r="G137" s="150" t="s">
        <v>175</v>
      </c>
      <c r="H137" s="151">
        <v>1107.3</v>
      </c>
      <c r="I137" s="152"/>
      <c r="J137" s="153">
        <f t="shared" si="0"/>
        <v>0</v>
      </c>
      <c r="K137" s="154"/>
      <c r="L137" s="30"/>
      <c r="M137" s="155" t="s">
        <v>1</v>
      </c>
      <c r="N137" s="156" t="s">
        <v>40</v>
      </c>
      <c r="O137" s="55"/>
      <c r="P137" s="157">
        <f t="shared" si="1"/>
        <v>0</v>
      </c>
      <c r="Q137" s="157">
        <v>0</v>
      </c>
      <c r="R137" s="157">
        <f t="shared" si="2"/>
        <v>0</v>
      </c>
      <c r="S137" s="157">
        <v>0</v>
      </c>
      <c r="T137" s="158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9" t="s">
        <v>163</v>
      </c>
      <c r="AT137" s="159" t="s">
        <v>159</v>
      </c>
      <c r="AU137" s="159" t="s">
        <v>102</v>
      </c>
      <c r="AY137" s="14" t="s">
        <v>157</v>
      </c>
      <c r="BE137" s="160">
        <f t="shared" si="4"/>
        <v>0</v>
      </c>
      <c r="BF137" s="160">
        <f t="shared" si="5"/>
        <v>0</v>
      </c>
      <c r="BG137" s="160">
        <f t="shared" si="6"/>
        <v>0</v>
      </c>
      <c r="BH137" s="160">
        <f t="shared" si="7"/>
        <v>0</v>
      </c>
      <c r="BI137" s="160">
        <f t="shared" si="8"/>
        <v>0</v>
      </c>
      <c r="BJ137" s="14" t="s">
        <v>102</v>
      </c>
      <c r="BK137" s="160">
        <f t="shared" si="9"/>
        <v>0</v>
      </c>
      <c r="BL137" s="14" t="s">
        <v>163</v>
      </c>
      <c r="BM137" s="159" t="s">
        <v>184</v>
      </c>
    </row>
    <row r="138" spans="1:65" s="2" customFormat="1" ht="16.5" customHeight="1">
      <c r="A138" s="29"/>
      <c r="B138" s="146"/>
      <c r="C138" s="147" t="s">
        <v>185</v>
      </c>
      <c r="D138" s="147" t="s">
        <v>159</v>
      </c>
      <c r="E138" s="148" t="s">
        <v>186</v>
      </c>
      <c r="F138" s="149" t="s">
        <v>187</v>
      </c>
      <c r="G138" s="150" t="s">
        <v>175</v>
      </c>
      <c r="H138" s="151">
        <v>273.58</v>
      </c>
      <c r="I138" s="152"/>
      <c r="J138" s="153">
        <f t="shared" si="0"/>
        <v>0</v>
      </c>
      <c r="K138" s="154"/>
      <c r="L138" s="30"/>
      <c r="M138" s="155" t="s">
        <v>1</v>
      </c>
      <c r="N138" s="156" t="s">
        <v>40</v>
      </c>
      <c r="O138" s="55"/>
      <c r="P138" s="157">
        <f t="shared" si="1"/>
        <v>0</v>
      </c>
      <c r="Q138" s="157">
        <v>0</v>
      </c>
      <c r="R138" s="157">
        <f t="shared" si="2"/>
        <v>0</v>
      </c>
      <c r="S138" s="157">
        <v>0</v>
      </c>
      <c r="T138" s="158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9" t="s">
        <v>163</v>
      </c>
      <c r="AT138" s="159" t="s">
        <v>159</v>
      </c>
      <c r="AU138" s="159" t="s">
        <v>102</v>
      </c>
      <c r="AY138" s="14" t="s">
        <v>157</v>
      </c>
      <c r="BE138" s="160">
        <f t="shared" si="4"/>
        <v>0</v>
      </c>
      <c r="BF138" s="160">
        <f t="shared" si="5"/>
        <v>0</v>
      </c>
      <c r="BG138" s="160">
        <f t="shared" si="6"/>
        <v>0</v>
      </c>
      <c r="BH138" s="160">
        <f t="shared" si="7"/>
        <v>0</v>
      </c>
      <c r="BI138" s="160">
        <f t="shared" si="8"/>
        <v>0</v>
      </c>
      <c r="BJ138" s="14" t="s">
        <v>102</v>
      </c>
      <c r="BK138" s="160">
        <f t="shared" si="9"/>
        <v>0</v>
      </c>
      <c r="BL138" s="14" t="s">
        <v>163</v>
      </c>
      <c r="BM138" s="159" t="s">
        <v>188</v>
      </c>
    </row>
    <row r="139" spans="1:65" s="2" customFormat="1" ht="24">
      <c r="A139" s="29"/>
      <c r="B139" s="146"/>
      <c r="C139" s="147" t="s">
        <v>189</v>
      </c>
      <c r="D139" s="147" t="s">
        <v>159</v>
      </c>
      <c r="E139" s="148" t="s">
        <v>190</v>
      </c>
      <c r="F139" s="149" t="s">
        <v>191</v>
      </c>
      <c r="G139" s="150" t="s">
        <v>175</v>
      </c>
      <c r="H139" s="151">
        <v>136.79</v>
      </c>
      <c r="I139" s="152"/>
      <c r="J139" s="153">
        <f t="shared" si="0"/>
        <v>0</v>
      </c>
      <c r="K139" s="154"/>
      <c r="L139" s="30"/>
      <c r="M139" s="155" t="s">
        <v>1</v>
      </c>
      <c r="N139" s="156" t="s">
        <v>40</v>
      </c>
      <c r="O139" s="55"/>
      <c r="P139" s="157">
        <f t="shared" si="1"/>
        <v>0</v>
      </c>
      <c r="Q139" s="157">
        <v>0</v>
      </c>
      <c r="R139" s="157">
        <f t="shared" si="2"/>
        <v>0</v>
      </c>
      <c r="S139" s="157">
        <v>0</v>
      </c>
      <c r="T139" s="158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9" t="s">
        <v>163</v>
      </c>
      <c r="AT139" s="159" t="s">
        <v>159</v>
      </c>
      <c r="AU139" s="159" t="s">
        <v>102</v>
      </c>
      <c r="AY139" s="14" t="s">
        <v>157</v>
      </c>
      <c r="BE139" s="160">
        <f t="shared" si="4"/>
        <v>0</v>
      </c>
      <c r="BF139" s="160">
        <f t="shared" si="5"/>
        <v>0</v>
      </c>
      <c r="BG139" s="160">
        <f t="shared" si="6"/>
        <v>0</v>
      </c>
      <c r="BH139" s="160">
        <f t="shared" si="7"/>
        <v>0</v>
      </c>
      <c r="BI139" s="160">
        <f t="shared" si="8"/>
        <v>0</v>
      </c>
      <c r="BJ139" s="14" t="s">
        <v>102</v>
      </c>
      <c r="BK139" s="160">
        <f t="shared" si="9"/>
        <v>0</v>
      </c>
      <c r="BL139" s="14" t="s">
        <v>163</v>
      </c>
      <c r="BM139" s="159" t="s">
        <v>192</v>
      </c>
    </row>
    <row r="140" spans="1:65" s="2" customFormat="1" ht="21.75" customHeight="1">
      <c r="A140" s="29"/>
      <c r="B140" s="146"/>
      <c r="C140" s="147" t="s">
        <v>193</v>
      </c>
      <c r="D140" s="147" t="s">
        <v>159</v>
      </c>
      <c r="E140" s="148" t="s">
        <v>194</v>
      </c>
      <c r="F140" s="149" t="s">
        <v>195</v>
      </c>
      <c r="G140" s="150" t="s">
        <v>175</v>
      </c>
      <c r="H140" s="151">
        <v>147.15</v>
      </c>
      <c r="I140" s="152"/>
      <c r="J140" s="153">
        <f t="shared" si="0"/>
        <v>0</v>
      </c>
      <c r="K140" s="154"/>
      <c r="L140" s="30"/>
      <c r="M140" s="155" t="s">
        <v>1</v>
      </c>
      <c r="N140" s="156" t="s">
        <v>40</v>
      </c>
      <c r="O140" s="55"/>
      <c r="P140" s="157">
        <f t="shared" si="1"/>
        <v>0</v>
      </c>
      <c r="Q140" s="157">
        <v>0</v>
      </c>
      <c r="R140" s="157">
        <f t="shared" si="2"/>
        <v>0</v>
      </c>
      <c r="S140" s="157">
        <v>0</v>
      </c>
      <c r="T140" s="158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9" t="s">
        <v>163</v>
      </c>
      <c r="AT140" s="159" t="s">
        <v>159</v>
      </c>
      <c r="AU140" s="159" t="s">
        <v>102</v>
      </c>
      <c r="AY140" s="14" t="s">
        <v>157</v>
      </c>
      <c r="BE140" s="160">
        <f t="shared" si="4"/>
        <v>0</v>
      </c>
      <c r="BF140" s="160">
        <f t="shared" si="5"/>
        <v>0</v>
      </c>
      <c r="BG140" s="160">
        <f t="shared" si="6"/>
        <v>0</v>
      </c>
      <c r="BH140" s="160">
        <f t="shared" si="7"/>
        <v>0</v>
      </c>
      <c r="BI140" s="160">
        <f t="shared" si="8"/>
        <v>0</v>
      </c>
      <c r="BJ140" s="14" t="s">
        <v>102</v>
      </c>
      <c r="BK140" s="160">
        <f t="shared" si="9"/>
        <v>0</v>
      </c>
      <c r="BL140" s="14" t="s">
        <v>163</v>
      </c>
      <c r="BM140" s="159" t="s">
        <v>196</v>
      </c>
    </row>
    <row r="141" spans="1:65" s="2" customFormat="1" ht="36">
      <c r="A141" s="29"/>
      <c r="B141" s="146"/>
      <c r="C141" s="147" t="s">
        <v>116</v>
      </c>
      <c r="D141" s="147" t="s">
        <v>159</v>
      </c>
      <c r="E141" s="148" t="s">
        <v>197</v>
      </c>
      <c r="F141" s="149" t="s">
        <v>198</v>
      </c>
      <c r="G141" s="150" t="s">
        <v>175</v>
      </c>
      <c r="H141" s="151">
        <v>44.145000000000003</v>
      </c>
      <c r="I141" s="152"/>
      <c r="J141" s="153">
        <f t="shared" si="0"/>
        <v>0</v>
      </c>
      <c r="K141" s="154"/>
      <c r="L141" s="30"/>
      <c r="M141" s="155" t="s">
        <v>1</v>
      </c>
      <c r="N141" s="156" t="s">
        <v>40</v>
      </c>
      <c r="O141" s="55"/>
      <c r="P141" s="157">
        <f t="shared" si="1"/>
        <v>0</v>
      </c>
      <c r="Q141" s="157">
        <v>0</v>
      </c>
      <c r="R141" s="157">
        <f t="shared" si="2"/>
        <v>0</v>
      </c>
      <c r="S141" s="157">
        <v>0</v>
      </c>
      <c r="T141" s="158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9" t="s">
        <v>163</v>
      </c>
      <c r="AT141" s="159" t="s">
        <v>159</v>
      </c>
      <c r="AU141" s="159" t="s">
        <v>102</v>
      </c>
      <c r="AY141" s="14" t="s">
        <v>157</v>
      </c>
      <c r="BE141" s="160">
        <f t="shared" si="4"/>
        <v>0</v>
      </c>
      <c r="BF141" s="160">
        <f t="shared" si="5"/>
        <v>0</v>
      </c>
      <c r="BG141" s="160">
        <f t="shared" si="6"/>
        <v>0</v>
      </c>
      <c r="BH141" s="160">
        <f t="shared" si="7"/>
        <v>0</v>
      </c>
      <c r="BI141" s="160">
        <f t="shared" si="8"/>
        <v>0</v>
      </c>
      <c r="BJ141" s="14" t="s">
        <v>102</v>
      </c>
      <c r="BK141" s="160">
        <f t="shared" si="9"/>
        <v>0</v>
      </c>
      <c r="BL141" s="14" t="s">
        <v>163</v>
      </c>
      <c r="BM141" s="159" t="s">
        <v>199</v>
      </c>
    </row>
    <row r="142" spans="1:65" s="2" customFormat="1" ht="16.5" customHeight="1">
      <c r="A142" s="29"/>
      <c r="B142" s="146"/>
      <c r="C142" s="147" t="s">
        <v>119</v>
      </c>
      <c r="D142" s="147" t="s">
        <v>159</v>
      </c>
      <c r="E142" s="148" t="s">
        <v>200</v>
      </c>
      <c r="F142" s="149" t="s">
        <v>201</v>
      </c>
      <c r="G142" s="150" t="s">
        <v>175</v>
      </c>
      <c r="H142" s="151">
        <v>6.04</v>
      </c>
      <c r="I142" s="152"/>
      <c r="J142" s="153">
        <f t="shared" si="0"/>
        <v>0</v>
      </c>
      <c r="K142" s="154"/>
      <c r="L142" s="30"/>
      <c r="M142" s="155" t="s">
        <v>1</v>
      </c>
      <c r="N142" s="156" t="s">
        <v>40</v>
      </c>
      <c r="O142" s="55"/>
      <c r="P142" s="157">
        <f t="shared" si="1"/>
        <v>0</v>
      </c>
      <c r="Q142" s="157">
        <v>0</v>
      </c>
      <c r="R142" s="157">
        <f t="shared" si="2"/>
        <v>0</v>
      </c>
      <c r="S142" s="157">
        <v>0</v>
      </c>
      <c r="T142" s="158">
        <f t="shared" si="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9" t="s">
        <v>163</v>
      </c>
      <c r="AT142" s="159" t="s">
        <v>159</v>
      </c>
      <c r="AU142" s="159" t="s">
        <v>102</v>
      </c>
      <c r="AY142" s="14" t="s">
        <v>157</v>
      </c>
      <c r="BE142" s="160">
        <f t="shared" si="4"/>
        <v>0</v>
      </c>
      <c r="BF142" s="160">
        <f t="shared" si="5"/>
        <v>0</v>
      </c>
      <c r="BG142" s="160">
        <f t="shared" si="6"/>
        <v>0</v>
      </c>
      <c r="BH142" s="160">
        <f t="shared" si="7"/>
        <v>0</v>
      </c>
      <c r="BI142" s="160">
        <f t="shared" si="8"/>
        <v>0</v>
      </c>
      <c r="BJ142" s="14" t="s">
        <v>102</v>
      </c>
      <c r="BK142" s="160">
        <f t="shared" si="9"/>
        <v>0</v>
      </c>
      <c r="BL142" s="14" t="s">
        <v>163</v>
      </c>
      <c r="BM142" s="159" t="s">
        <v>202</v>
      </c>
    </row>
    <row r="143" spans="1:65" s="2" customFormat="1" ht="24">
      <c r="A143" s="29"/>
      <c r="B143" s="146"/>
      <c r="C143" s="147" t="s">
        <v>203</v>
      </c>
      <c r="D143" s="147" t="s">
        <v>159</v>
      </c>
      <c r="E143" s="148" t="s">
        <v>204</v>
      </c>
      <c r="F143" s="149" t="s">
        <v>205</v>
      </c>
      <c r="G143" s="150" t="s">
        <v>175</v>
      </c>
      <c r="H143" s="151">
        <v>1.8120000000000001</v>
      </c>
      <c r="I143" s="152"/>
      <c r="J143" s="153">
        <f t="shared" si="0"/>
        <v>0</v>
      </c>
      <c r="K143" s="154"/>
      <c r="L143" s="30"/>
      <c r="M143" s="155" t="s">
        <v>1</v>
      </c>
      <c r="N143" s="156" t="s">
        <v>40</v>
      </c>
      <c r="O143" s="55"/>
      <c r="P143" s="157">
        <f t="shared" si="1"/>
        <v>0</v>
      </c>
      <c r="Q143" s="157">
        <v>0</v>
      </c>
      <c r="R143" s="157">
        <f t="shared" si="2"/>
        <v>0</v>
      </c>
      <c r="S143" s="157">
        <v>0</v>
      </c>
      <c r="T143" s="158">
        <f t="shared" si="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9" t="s">
        <v>163</v>
      </c>
      <c r="AT143" s="159" t="s">
        <v>159</v>
      </c>
      <c r="AU143" s="159" t="s">
        <v>102</v>
      </c>
      <c r="AY143" s="14" t="s">
        <v>157</v>
      </c>
      <c r="BE143" s="160">
        <f t="shared" si="4"/>
        <v>0</v>
      </c>
      <c r="BF143" s="160">
        <f t="shared" si="5"/>
        <v>0</v>
      </c>
      <c r="BG143" s="160">
        <f t="shared" si="6"/>
        <v>0</v>
      </c>
      <c r="BH143" s="160">
        <f t="shared" si="7"/>
        <v>0</v>
      </c>
      <c r="BI143" s="160">
        <f t="shared" si="8"/>
        <v>0</v>
      </c>
      <c r="BJ143" s="14" t="s">
        <v>102</v>
      </c>
      <c r="BK143" s="160">
        <f t="shared" si="9"/>
        <v>0</v>
      </c>
      <c r="BL143" s="14" t="s">
        <v>163</v>
      </c>
      <c r="BM143" s="159" t="s">
        <v>206</v>
      </c>
    </row>
    <row r="144" spans="1:65" s="2" customFormat="1" ht="36">
      <c r="A144" s="29"/>
      <c r="B144" s="146"/>
      <c r="C144" s="147" t="s">
        <v>207</v>
      </c>
      <c r="D144" s="147" t="s">
        <v>159</v>
      </c>
      <c r="E144" s="148" t="s">
        <v>208</v>
      </c>
      <c r="F144" s="149" t="s">
        <v>209</v>
      </c>
      <c r="G144" s="150" t="s">
        <v>175</v>
      </c>
      <c r="H144" s="151">
        <v>4558.92</v>
      </c>
      <c r="I144" s="152"/>
      <c r="J144" s="153">
        <f t="shared" si="0"/>
        <v>0</v>
      </c>
      <c r="K144" s="154"/>
      <c r="L144" s="30"/>
      <c r="M144" s="155" t="s">
        <v>1</v>
      </c>
      <c r="N144" s="156" t="s">
        <v>40</v>
      </c>
      <c r="O144" s="55"/>
      <c r="P144" s="157">
        <f t="shared" si="1"/>
        <v>0</v>
      </c>
      <c r="Q144" s="157">
        <v>0</v>
      </c>
      <c r="R144" s="157">
        <f t="shared" si="2"/>
        <v>0</v>
      </c>
      <c r="S144" s="157">
        <v>0</v>
      </c>
      <c r="T144" s="158">
        <f t="shared" si="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9" t="s">
        <v>163</v>
      </c>
      <c r="AT144" s="159" t="s">
        <v>159</v>
      </c>
      <c r="AU144" s="159" t="s">
        <v>102</v>
      </c>
      <c r="AY144" s="14" t="s">
        <v>157</v>
      </c>
      <c r="BE144" s="160">
        <f t="shared" si="4"/>
        <v>0</v>
      </c>
      <c r="BF144" s="160">
        <f t="shared" si="5"/>
        <v>0</v>
      </c>
      <c r="BG144" s="160">
        <f t="shared" si="6"/>
        <v>0</v>
      </c>
      <c r="BH144" s="160">
        <f t="shared" si="7"/>
        <v>0</v>
      </c>
      <c r="BI144" s="160">
        <f t="shared" si="8"/>
        <v>0</v>
      </c>
      <c r="BJ144" s="14" t="s">
        <v>102</v>
      </c>
      <c r="BK144" s="160">
        <f t="shared" si="9"/>
        <v>0</v>
      </c>
      <c r="BL144" s="14" t="s">
        <v>163</v>
      </c>
      <c r="BM144" s="159" t="s">
        <v>210</v>
      </c>
    </row>
    <row r="145" spans="1:65" s="2" customFormat="1" ht="44.25" customHeight="1">
      <c r="A145" s="29"/>
      <c r="B145" s="146"/>
      <c r="C145" s="147" t="s">
        <v>211</v>
      </c>
      <c r="D145" s="147" t="s">
        <v>159</v>
      </c>
      <c r="E145" s="148" t="s">
        <v>212</v>
      </c>
      <c r="F145" s="149" t="s">
        <v>213</v>
      </c>
      <c r="G145" s="150" t="s">
        <v>175</v>
      </c>
      <c r="H145" s="151">
        <v>4558.92</v>
      </c>
      <c r="I145" s="152"/>
      <c r="J145" s="153">
        <f t="shared" si="0"/>
        <v>0</v>
      </c>
      <c r="K145" s="154"/>
      <c r="L145" s="30"/>
      <c r="M145" s="155" t="s">
        <v>1</v>
      </c>
      <c r="N145" s="156" t="s">
        <v>40</v>
      </c>
      <c r="O145" s="55"/>
      <c r="P145" s="157">
        <f t="shared" si="1"/>
        <v>0</v>
      </c>
      <c r="Q145" s="157">
        <v>0</v>
      </c>
      <c r="R145" s="157">
        <f t="shared" si="2"/>
        <v>0</v>
      </c>
      <c r="S145" s="157">
        <v>0</v>
      </c>
      <c r="T145" s="158">
        <f t="shared" si="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9" t="s">
        <v>163</v>
      </c>
      <c r="AT145" s="159" t="s">
        <v>159</v>
      </c>
      <c r="AU145" s="159" t="s">
        <v>102</v>
      </c>
      <c r="AY145" s="14" t="s">
        <v>157</v>
      </c>
      <c r="BE145" s="160">
        <f t="shared" si="4"/>
        <v>0</v>
      </c>
      <c r="BF145" s="160">
        <f t="shared" si="5"/>
        <v>0</v>
      </c>
      <c r="BG145" s="160">
        <f t="shared" si="6"/>
        <v>0</v>
      </c>
      <c r="BH145" s="160">
        <f t="shared" si="7"/>
        <v>0</v>
      </c>
      <c r="BI145" s="160">
        <f t="shared" si="8"/>
        <v>0</v>
      </c>
      <c r="BJ145" s="14" t="s">
        <v>102</v>
      </c>
      <c r="BK145" s="160">
        <f t="shared" si="9"/>
        <v>0</v>
      </c>
      <c r="BL145" s="14" t="s">
        <v>163</v>
      </c>
      <c r="BM145" s="159" t="s">
        <v>214</v>
      </c>
    </row>
    <row r="146" spans="1:65" s="2" customFormat="1" ht="24">
      <c r="A146" s="29"/>
      <c r="B146" s="146"/>
      <c r="C146" s="147" t="s">
        <v>215</v>
      </c>
      <c r="D146" s="147" t="s">
        <v>159</v>
      </c>
      <c r="E146" s="148" t="s">
        <v>216</v>
      </c>
      <c r="F146" s="149" t="s">
        <v>217</v>
      </c>
      <c r="G146" s="150" t="s">
        <v>175</v>
      </c>
      <c r="H146" s="151">
        <v>1686.95</v>
      </c>
      <c r="I146" s="152"/>
      <c r="J146" s="153">
        <f t="shared" si="0"/>
        <v>0</v>
      </c>
      <c r="K146" s="154"/>
      <c r="L146" s="30"/>
      <c r="M146" s="155" t="s">
        <v>1</v>
      </c>
      <c r="N146" s="156" t="s">
        <v>40</v>
      </c>
      <c r="O146" s="55"/>
      <c r="P146" s="157">
        <f t="shared" si="1"/>
        <v>0</v>
      </c>
      <c r="Q146" s="157">
        <v>0</v>
      </c>
      <c r="R146" s="157">
        <f t="shared" si="2"/>
        <v>0</v>
      </c>
      <c r="S146" s="157">
        <v>0</v>
      </c>
      <c r="T146" s="158">
        <f t="shared" si="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9" t="s">
        <v>163</v>
      </c>
      <c r="AT146" s="159" t="s">
        <v>159</v>
      </c>
      <c r="AU146" s="159" t="s">
        <v>102</v>
      </c>
      <c r="AY146" s="14" t="s">
        <v>157</v>
      </c>
      <c r="BE146" s="160">
        <f t="shared" si="4"/>
        <v>0</v>
      </c>
      <c r="BF146" s="160">
        <f t="shared" si="5"/>
        <v>0</v>
      </c>
      <c r="BG146" s="160">
        <f t="shared" si="6"/>
        <v>0</v>
      </c>
      <c r="BH146" s="160">
        <f t="shared" si="7"/>
        <v>0</v>
      </c>
      <c r="BI146" s="160">
        <f t="shared" si="8"/>
        <v>0</v>
      </c>
      <c r="BJ146" s="14" t="s">
        <v>102</v>
      </c>
      <c r="BK146" s="160">
        <f t="shared" si="9"/>
        <v>0</v>
      </c>
      <c r="BL146" s="14" t="s">
        <v>163</v>
      </c>
      <c r="BM146" s="159" t="s">
        <v>218</v>
      </c>
    </row>
    <row r="147" spans="1:65" s="2" customFormat="1" ht="24">
      <c r="A147" s="29"/>
      <c r="B147" s="146"/>
      <c r="C147" s="147" t="s">
        <v>219</v>
      </c>
      <c r="D147" s="147" t="s">
        <v>159</v>
      </c>
      <c r="E147" s="148" t="s">
        <v>220</v>
      </c>
      <c r="F147" s="149" t="s">
        <v>221</v>
      </c>
      <c r="G147" s="150" t="s">
        <v>175</v>
      </c>
      <c r="H147" s="151">
        <v>2921</v>
      </c>
      <c r="I147" s="152"/>
      <c r="J147" s="153">
        <f t="shared" si="0"/>
        <v>0</v>
      </c>
      <c r="K147" s="154"/>
      <c r="L147" s="30"/>
      <c r="M147" s="155" t="s">
        <v>1</v>
      </c>
      <c r="N147" s="156" t="s">
        <v>40</v>
      </c>
      <c r="O147" s="55"/>
      <c r="P147" s="157">
        <f t="shared" si="1"/>
        <v>0</v>
      </c>
      <c r="Q147" s="157">
        <v>0</v>
      </c>
      <c r="R147" s="157">
        <f t="shared" si="2"/>
        <v>0</v>
      </c>
      <c r="S147" s="157">
        <v>0</v>
      </c>
      <c r="T147" s="158">
        <f t="shared" si="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9" t="s">
        <v>163</v>
      </c>
      <c r="AT147" s="159" t="s">
        <v>159</v>
      </c>
      <c r="AU147" s="159" t="s">
        <v>102</v>
      </c>
      <c r="AY147" s="14" t="s">
        <v>157</v>
      </c>
      <c r="BE147" s="160">
        <f t="shared" si="4"/>
        <v>0</v>
      </c>
      <c r="BF147" s="160">
        <f t="shared" si="5"/>
        <v>0</v>
      </c>
      <c r="BG147" s="160">
        <f t="shared" si="6"/>
        <v>0</v>
      </c>
      <c r="BH147" s="160">
        <f t="shared" si="7"/>
        <v>0</v>
      </c>
      <c r="BI147" s="160">
        <f t="shared" si="8"/>
        <v>0</v>
      </c>
      <c r="BJ147" s="14" t="s">
        <v>102</v>
      </c>
      <c r="BK147" s="160">
        <f t="shared" si="9"/>
        <v>0</v>
      </c>
      <c r="BL147" s="14" t="s">
        <v>163</v>
      </c>
      <c r="BM147" s="159" t="s">
        <v>222</v>
      </c>
    </row>
    <row r="148" spans="1:65" s="2" customFormat="1" ht="16.5" customHeight="1">
      <c r="A148" s="29"/>
      <c r="B148" s="146"/>
      <c r="C148" s="161" t="s">
        <v>223</v>
      </c>
      <c r="D148" s="161" t="s">
        <v>224</v>
      </c>
      <c r="E148" s="162" t="s">
        <v>225</v>
      </c>
      <c r="F148" s="163" t="s">
        <v>226</v>
      </c>
      <c r="G148" s="164" t="s">
        <v>227</v>
      </c>
      <c r="H148" s="165">
        <v>4965.7</v>
      </c>
      <c r="I148" s="166"/>
      <c r="J148" s="167">
        <f t="shared" si="0"/>
        <v>0</v>
      </c>
      <c r="K148" s="168"/>
      <c r="L148" s="169"/>
      <c r="M148" s="170" t="s">
        <v>1</v>
      </c>
      <c r="N148" s="171" t="s">
        <v>40</v>
      </c>
      <c r="O148" s="55"/>
      <c r="P148" s="157">
        <f t="shared" si="1"/>
        <v>0</v>
      </c>
      <c r="Q148" s="157">
        <v>1</v>
      </c>
      <c r="R148" s="157">
        <f t="shared" si="2"/>
        <v>4965.7</v>
      </c>
      <c r="S148" s="157">
        <v>0</v>
      </c>
      <c r="T148" s="158">
        <f t="shared" si="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9" t="s">
        <v>189</v>
      </c>
      <c r="AT148" s="159" t="s">
        <v>224</v>
      </c>
      <c r="AU148" s="159" t="s">
        <v>102</v>
      </c>
      <c r="AY148" s="14" t="s">
        <v>157</v>
      </c>
      <c r="BE148" s="160">
        <f t="shared" si="4"/>
        <v>0</v>
      </c>
      <c r="BF148" s="160">
        <f t="shared" si="5"/>
        <v>0</v>
      </c>
      <c r="BG148" s="160">
        <f t="shared" si="6"/>
        <v>0</v>
      </c>
      <c r="BH148" s="160">
        <f t="shared" si="7"/>
        <v>0</v>
      </c>
      <c r="BI148" s="160">
        <f t="shared" si="8"/>
        <v>0</v>
      </c>
      <c r="BJ148" s="14" t="s">
        <v>102</v>
      </c>
      <c r="BK148" s="160">
        <f t="shared" si="9"/>
        <v>0</v>
      </c>
      <c r="BL148" s="14" t="s">
        <v>163</v>
      </c>
      <c r="BM148" s="159" t="s">
        <v>228</v>
      </c>
    </row>
    <row r="149" spans="1:65" s="2" customFormat="1" ht="24">
      <c r="A149" s="29"/>
      <c r="B149" s="146"/>
      <c r="C149" s="147" t="s">
        <v>229</v>
      </c>
      <c r="D149" s="147" t="s">
        <v>159</v>
      </c>
      <c r="E149" s="148" t="s">
        <v>230</v>
      </c>
      <c r="F149" s="149" t="s">
        <v>231</v>
      </c>
      <c r="G149" s="150" t="s">
        <v>175</v>
      </c>
      <c r="H149" s="151">
        <v>707</v>
      </c>
      <c r="I149" s="152"/>
      <c r="J149" s="153">
        <f t="shared" si="0"/>
        <v>0</v>
      </c>
      <c r="K149" s="154"/>
      <c r="L149" s="30"/>
      <c r="M149" s="155" t="s">
        <v>1</v>
      </c>
      <c r="N149" s="156" t="s">
        <v>40</v>
      </c>
      <c r="O149" s="55"/>
      <c r="P149" s="157">
        <f t="shared" si="1"/>
        <v>0</v>
      </c>
      <c r="Q149" s="157">
        <v>0</v>
      </c>
      <c r="R149" s="157">
        <f t="shared" si="2"/>
        <v>0</v>
      </c>
      <c r="S149" s="157">
        <v>0</v>
      </c>
      <c r="T149" s="158">
        <f t="shared" si="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9" t="s">
        <v>163</v>
      </c>
      <c r="AT149" s="159" t="s">
        <v>159</v>
      </c>
      <c r="AU149" s="159" t="s">
        <v>102</v>
      </c>
      <c r="AY149" s="14" t="s">
        <v>157</v>
      </c>
      <c r="BE149" s="160">
        <f t="shared" si="4"/>
        <v>0</v>
      </c>
      <c r="BF149" s="160">
        <f t="shared" si="5"/>
        <v>0</v>
      </c>
      <c r="BG149" s="160">
        <f t="shared" si="6"/>
        <v>0</v>
      </c>
      <c r="BH149" s="160">
        <f t="shared" si="7"/>
        <v>0</v>
      </c>
      <c r="BI149" s="160">
        <f t="shared" si="8"/>
        <v>0</v>
      </c>
      <c r="BJ149" s="14" t="s">
        <v>102</v>
      </c>
      <c r="BK149" s="160">
        <f t="shared" si="9"/>
        <v>0</v>
      </c>
      <c r="BL149" s="14" t="s">
        <v>163</v>
      </c>
      <c r="BM149" s="159" t="s">
        <v>232</v>
      </c>
    </row>
    <row r="150" spans="1:65" s="2" customFormat="1" ht="21.75" customHeight="1">
      <c r="A150" s="29"/>
      <c r="B150" s="146"/>
      <c r="C150" s="147" t="s">
        <v>233</v>
      </c>
      <c r="D150" s="147" t="s">
        <v>159</v>
      </c>
      <c r="E150" s="148" t="s">
        <v>234</v>
      </c>
      <c r="F150" s="149" t="s">
        <v>235</v>
      </c>
      <c r="G150" s="150" t="s">
        <v>175</v>
      </c>
      <c r="H150" s="151">
        <v>2871.97</v>
      </c>
      <c r="I150" s="152"/>
      <c r="J150" s="153">
        <f t="shared" si="0"/>
        <v>0</v>
      </c>
      <c r="K150" s="154"/>
      <c r="L150" s="30"/>
      <c r="M150" s="155" t="s">
        <v>1</v>
      </c>
      <c r="N150" s="156" t="s">
        <v>40</v>
      </c>
      <c r="O150" s="55"/>
      <c r="P150" s="157">
        <f t="shared" si="1"/>
        <v>0</v>
      </c>
      <c r="Q150" s="157">
        <v>0</v>
      </c>
      <c r="R150" s="157">
        <f t="shared" si="2"/>
        <v>0</v>
      </c>
      <c r="S150" s="157">
        <v>0</v>
      </c>
      <c r="T150" s="158">
        <f t="shared" si="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9" t="s">
        <v>163</v>
      </c>
      <c r="AT150" s="159" t="s">
        <v>159</v>
      </c>
      <c r="AU150" s="159" t="s">
        <v>102</v>
      </c>
      <c r="AY150" s="14" t="s">
        <v>157</v>
      </c>
      <c r="BE150" s="160">
        <f t="shared" si="4"/>
        <v>0</v>
      </c>
      <c r="BF150" s="160">
        <f t="shared" si="5"/>
        <v>0</v>
      </c>
      <c r="BG150" s="160">
        <f t="shared" si="6"/>
        <v>0</v>
      </c>
      <c r="BH150" s="160">
        <f t="shared" si="7"/>
        <v>0</v>
      </c>
      <c r="BI150" s="160">
        <f t="shared" si="8"/>
        <v>0</v>
      </c>
      <c r="BJ150" s="14" t="s">
        <v>102</v>
      </c>
      <c r="BK150" s="160">
        <f t="shared" si="9"/>
        <v>0</v>
      </c>
      <c r="BL150" s="14" t="s">
        <v>163</v>
      </c>
      <c r="BM150" s="159" t="s">
        <v>236</v>
      </c>
    </row>
    <row r="151" spans="1:65" s="2" customFormat="1" ht="21.75" customHeight="1">
      <c r="A151" s="29"/>
      <c r="B151" s="146"/>
      <c r="C151" s="147" t="s">
        <v>7</v>
      </c>
      <c r="D151" s="147" t="s">
        <v>159</v>
      </c>
      <c r="E151" s="148" t="s">
        <v>237</v>
      </c>
      <c r="F151" s="149" t="s">
        <v>238</v>
      </c>
      <c r="G151" s="150" t="s">
        <v>227</v>
      </c>
      <c r="H151" s="151">
        <v>4307.9549999999999</v>
      </c>
      <c r="I151" s="152"/>
      <c r="J151" s="153">
        <f t="shared" si="0"/>
        <v>0</v>
      </c>
      <c r="K151" s="154"/>
      <c r="L151" s="30"/>
      <c r="M151" s="155" t="s">
        <v>1</v>
      </c>
      <c r="N151" s="156" t="s">
        <v>40</v>
      </c>
      <c r="O151" s="55"/>
      <c r="P151" s="157">
        <f t="shared" si="1"/>
        <v>0</v>
      </c>
      <c r="Q151" s="157">
        <v>0</v>
      </c>
      <c r="R151" s="157">
        <f t="shared" si="2"/>
        <v>0</v>
      </c>
      <c r="S151" s="157">
        <v>0</v>
      </c>
      <c r="T151" s="158">
        <f t="shared" si="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9" t="s">
        <v>163</v>
      </c>
      <c r="AT151" s="159" t="s">
        <v>159</v>
      </c>
      <c r="AU151" s="159" t="s">
        <v>102</v>
      </c>
      <c r="AY151" s="14" t="s">
        <v>157</v>
      </c>
      <c r="BE151" s="160">
        <f t="shared" si="4"/>
        <v>0</v>
      </c>
      <c r="BF151" s="160">
        <f t="shared" si="5"/>
        <v>0</v>
      </c>
      <c r="BG151" s="160">
        <f t="shared" si="6"/>
        <v>0</v>
      </c>
      <c r="BH151" s="160">
        <f t="shared" si="7"/>
        <v>0</v>
      </c>
      <c r="BI151" s="160">
        <f t="shared" si="8"/>
        <v>0</v>
      </c>
      <c r="BJ151" s="14" t="s">
        <v>102</v>
      </c>
      <c r="BK151" s="160">
        <f t="shared" si="9"/>
        <v>0</v>
      </c>
      <c r="BL151" s="14" t="s">
        <v>163</v>
      </c>
      <c r="BM151" s="159" t="s">
        <v>239</v>
      </c>
    </row>
    <row r="152" spans="1:65" s="2" customFormat="1" ht="24">
      <c r="A152" s="29"/>
      <c r="B152" s="146"/>
      <c r="C152" s="147" t="s">
        <v>240</v>
      </c>
      <c r="D152" s="147" t="s">
        <v>159</v>
      </c>
      <c r="E152" s="148" t="s">
        <v>241</v>
      </c>
      <c r="F152" s="149" t="s">
        <v>242</v>
      </c>
      <c r="G152" s="150" t="s">
        <v>175</v>
      </c>
      <c r="H152" s="151">
        <v>81.8</v>
      </c>
      <c r="I152" s="152"/>
      <c r="J152" s="153">
        <f t="shared" si="0"/>
        <v>0</v>
      </c>
      <c r="K152" s="154"/>
      <c r="L152" s="30"/>
      <c r="M152" s="155" t="s">
        <v>1</v>
      </c>
      <c r="N152" s="156" t="s">
        <v>40</v>
      </c>
      <c r="O152" s="55"/>
      <c r="P152" s="157">
        <f t="shared" si="1"/>
        <v>0</v>
      </c>
      <c r="Q152" s="157">
        <v>0</v>
      </c>
      <c r="R152" s="157">
        <f t="shared" si="2"/>
        <v>0</v>
      </c>
      <c r="S152" s="157">
        <v>0</v>
      </c>
      <c r="T152" s="158">
        <f t="shared" si="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59" t="s">
        <v>163</v>
      </c>
      <c r="AT152" s="159" t="s">
        <v>159</v>
      </c>
      <c r="AU152" s="159" t="s">
        <v>102</v>
      </c>
      <c r="AY152" s="14" t="s">
        <v>157</v>
      </c>
      <c r="BE152" s="160">
        <f t="shared" si="4"/>
        <v>0</v>
      </c>
      <c r="BF152" s="160">
        <f t="shared" si="5"/>
        <v>0</v>
      </c>
      <c r="BG152" s="160">
        <f t="shared" si="6"/>
        <v>0</v>
      </c>
      <c r="BH152" s="160">
        <f t="shared" si="7"/>
        <v>0</v>
      </c>
      <c r="BI152" s="160">
        <f t="shared" si="8"/>
        <v>0</v>
      </c>
      <c r="BJ152" s="14" t="s">
        <v>102</v>
      </c>
      <c r="BK152" s="160">
        <f t="shared" si="9"/>
        <v>0</v>
      </c>
      <c r="BL152" s="14" t="s">
        <v>163</v>
      </c>
      <c r="BM152" s="159" t="s">
        <v>243</v>
      </c>
    </row>
    <row r="153" spans="1:65" s="2" customFormat="1" ht="24">
      <c r="A153" s="29"/>
      <c r="B153" s="146"/>
      <c r="C153" s="147" t="s">
        <v>244</v>
      </c>
      <c r="D153" s="147" t="s">
        <v>159</v>
      </c>
      <c r="E153" s="148" t="s">
        <v>245</v>
      </c>
      <c r="F153" s="149" t="s">
        <v>246</v>
      </c>
      <c r="G153" s="150" t="s">
        <v>175</v>
      </c>
      <c r="H153" s="151">
        <v>45.6</v>
      </c>
      <c r="I153" s="152"/>
      <c r="J153" s="153">
        <f t="shared" si="0"/>
        <v>0</v>
      </c>
      <c r="K153" s="154"/>
      <c r="L153" s="30"/>
      <c r="M153" s="155" t="s">
        <v>1</v>
      </c>
      <c r="N153" s="156" t="s">
        <v>40</v>
      </c>
      <c r="O153" s="55"/>
      <c r="P153" s="157">
        <f t="shared" si="1"/>
        <v>0</v>
      </c>
      <c r="Q153" s="157">
        <v>0</v>
      </c>
      <c r="R153" s="157">
        <f t="shared" si="2"/>
        <v>0</v>
      </c>
      <c r="S153" s="157">
        <v>0</v>
      </c>
      <c r="T153" s="158">
        <f t="shared" si="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59" t="s">
        <v>163</v>
      </c>
      <c r="AT153" s="159" t="s">
        <v>159</v>
      </c>
      <c r="AU153" s="159" t="s">
        <v>102</v>
      </c>
      <c r="AY153" s="14" t="s">
        <v>157</v>
      </c>
      <c r="BE153" s="160">
        <f t="shared" si="4"/>
        <v>0</v>
      </c>
      <c r="BF153" s="160">
        <f t="shared" si="5"/>
        <v>0</v>
      </c>
      <c r="BG153" s="160">
        <f t="shared" si="6"/>
        <v>0</v>
      </c>
      <c r="BH153" s="160">
        <f t="shared" si="7"/>
        <v>0</v>
      </c>
      <c r="BI153" s="160">
        <f t="shared" si="8"/>
        <v>0</v>
      </c>
      <c r="BJ153" s="14" t="s">
        <v>102</v>
      </c>
      <c r="BK153" s="160">
        <f t="shared" si="9"/>
        <v>0</v>
      </c>
      <c r="BL153" s="14" t="s">
        <v>163</v>
      </c>
      <c r="BM153" s="159" t="s">
        <v>247</v>
      </c>
    </row>
    <row r="154" spans="1:65" s="2" customFormat="1" ht="16.5" customHeight="1">
      <c r="A154" s="29"/>
      <c r="B154" s="146"/>
      <c r="C154" s="161" t="s">
        <v>248</v>
      </c>
      <c r="D154" s="161" t="s">
        <v>224</v>
      </c>
      <c r="E154" s="162" t="s">
        <v>249</v>
      </c>
      <c r="F154" s="163" t="s">
        <v>250</v>
      </c>
      <c r="G154" s="164" t="s">
        <v>227</v>
      </c>
      <c r="H154" s="165">
        <v>77.52</v>
      </c>
      <c r="I154" s="166"/>
      <c r="J154" s="167">
        <f t="shared" si="0"/>
        <v>0</v>
      </c>
      <c r="K154" s="168"/>
      <c r="L154" s="169"/>
      <c r="M154" s="170" t="s">
        <v>1</v>
      </c>
      <c r="N154" s="171" t="s">
        <v>40</v>
      </c>
      <c r="O154" s="55"/>
      <c r="P154" s="157">
        <f t="shared" si="1"/>
        <v>0</v>
      </c>
      <c r="Q154" s="157">
        <v>1</v>
      </c>
      <c r="R154" s="157">
        <f t="shared" si="2"/>
        <v>77.52</v>
      </c>
      <c r="S154" s="157">
        <v>0</v>
      </c>
      <c r="T154" s="158">
        <f t="shared" si="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59" t="s">
        <v>189</v>
      </c>
      <c r="AT154" s="159" t="s">
        <v>224</v>
      </c>
      <c r="AU154" s="159" t="s">
        <v>102</v>
      </c>
      <c r="AY154" s="14" t="s">
        <v>157</v>
      </c>
      <c r="BE154" s="160">
        <f t="shared" si="4"/>
        <v>0</v>
      </c>
      <c r="BF154" s="160">
        <f t="shared" si="5"/>
        <v>0</v>
      </c>
      <c r="BG154" s="160">
        <f t="shared" si="6"/>
        <v>0</v>
      </c>
      <c r="BH154" s="160">
        <f t="shared" si="7"/>
        <v>0</v>
      </c>
      <c r="BI154" s="160">
        <f t="shared" si="8"/>
        <v>0</v>
      </c>
      <c r="BJ154" s="14" t="s">
        <v>102</v>
      </c>
      <c r="BK154" s="160">
        <f t="shared" si="9"/>
        <v>0</v>
      </c>
      <c r="BL154" s="14" t="s">
        <v>163</v>
      </c>
      <c r="BM154" s="159" t="s">
        <v>251</v>
      </c>
    </row>
    <row r="155" spans="1:65" s="2" customFormat="1" ht="21.75" customHeight="1">
      <c r="A155" s="29"/>
      <c r="B155" s="146"/>
      <c r="C155" s="147" t="s">
        <v>252</v>
      </c>
      <c r="D155" s="147" t="s">
        <v>159</v>
      </c>
      <c r="E155" s="148" t="s">
        <v>253</v>
      </c>
      <c r="F155" s="149" t="s">
        <v>254</v>
      </c>
      <c r="G155" s="150" t="s">
        <v>162</v>
      </c>
      <c r="H155" s="151">
        <v>1004</v>
      </c>
      <c r="I155" s="152"/>
      <c r="J155" s="153">
        <f t="shared" si="0"/>
        <v>0</v>
      </c>
      <c r="K155" s="154"/>
      <c r="L155" s="30"/>
      <c r="M155" s="155" t="s">
        <v>1</v>
      </c>
      <c r="N155" s="156" t="s">
        <v>40</v>
      </c>
      <c r="O155" s="55"/>
      <c r="P155" s="157">
        <f t="shared" si="1"/>
        <v>0</v>
      </c>
      <c r="Q155" s="157">
        <v>0</v>
      </c>
      <c r="R155" s="157">
        <f t="shared" si="2"/>
        <v>0</v>
      </c>
      <c r="S155" s="157">
        <v>0</v>
      </c>
      <c r="T155" s="158">
        <f t="shared" si="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59" t="s">
        <v>163</v>
      </c>
      <c r="AT155" s="159" t="s">
        <v>159</v>
      </c>
      <c r="AU155" s="159" t="s">
        <v>102</v>
      </c>
      <c r="AY155" s="14" t="s">
        <v>157</v>
      </c>
      <c r="BE155" s="160">
        <f t="shared" si="4"/>
        <v>0</v>
      </c>
      <c r="BF155" s="160">
        <f t="shared" si="5"/>
        <v>0</v>
      </c>
      <c r="BG155" s="160">
        <f t="shared" si="6"/>
        <v>0</v>
      </c>
      <c r="BH155" s="160">
        <f t="shared" si="7"/>
        <v>0</v>
      </c>
      <c r="BI155" s="160">
        <f t="shared" si="8"/>
        <v>0</v>
      </c>
      <c r="BJ155" s="14" t="s">
        <v>102</v>
      </c>
      <c r="BK155" s="160">
        <f t="shared" si="9"/>
        <v>0</v>
      </c>
      <c r="BL155" s="14" t="s">
        <v>163</v>
      </c>
      <c r="BM155" s="159" t="s">
        <v>255</v>
      </c>
    </row>
    <row r="156" spans="1:65" s="2" customFormat="1" ht="24">
      <c r="A156" s="29"/>
      <c r="B156" s="146"/>
      <c r="C156" s="147" t="s">
        <v>256</v>
      </c>
      <c r="D156" s="147" t="s">
        <v>159</v>
      </c>
      <c r="E156" s="148" t="s">
        <v>257</v>
      </c>
      <c r="F156" s="149" t="s">
        <v>258</v>
      </c>
      <c r="G156" s="150" t="s">
        <v>162</v>
      </c>
      <c r="H156" s="151">
        <v>544</v>
      </c>
      <c r="I156" s="152"/>
      <c r="J156" s="153">
        <f t="shared" si="0"/>
        <v>0</v>
      </c>
      <c r="K156" s="154"/>
      <c r="L156" s="30"/>
      <c r="M156" s="155" t="s">
        <v>1</v>
      </c>
      <c r="N156" s="156" t="s">
        <v>40</v>
      </c>
      <c r="O156" s="55"/>
      <c r="P156" s="157">
        <f t="shared" si="1"/>
        <v>0</v>
      </c>
      <c r="Q156" s="157">
        <v>0</v>
      </c>
      <c r="R156" s="157">
        <f t="shared" si="2"/>
        <v>0</v>
      </c>
      <c r="S156" s="157">
        <v>0</v>
      </c>
      <c r="T156" s="158">
        <f t="shared" si="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59" t="s">
        <v>163</v>
      </c>
      <c r="AT156" s="159" t="s">
        <v>159</v>
      </c>
      <c r="AU156" s="159" t="s">
        <v>102</v>
      </c>
      <c r="AY156" s="14" t="s">
        <v>157</v>
      </c>
      <c r="BE156" s="160">
        <f t="shared" si="4"/>
        <v>0</v>
      </c>
      <c r="BF156" s="160">
        <f t="shared" si="5"/>
        <v>0</v>
      </c>
      <c r="BG156" s="160">
        <f t="shared" si="6"/>
        <v>0</v>
      </c>
      <c r="BH156" s="160">
        <f t="shared" si="7"/>
        <v>0</v>
      </c>
      <c r="BI156" s="160">
        <f t="shared" si="8"/>
        <v>0</v>
      </c>
      <c r="BJ156" s="14" t="s">
        <v>102</v>
      </c>
      <c r="BK156" s="160">
        <f t="shared" si="9"/>
        <v>0</v>
      </c>
      <c r="BL156" s="14" t="s">
        <v>163</v>
      </c>
      <c r="BM156" s="159" t="s">
        <v>259</v>
      </c>
    </row>
    <row r="157" spans="1:65" s="2" customFormat="1" ht="16.5" customHeight="1">
      <c r="A157" s="29"/>
      <c r="B157" s="146"/>
      <c r="C157" s="161" t="s">
        <v>260</v>
      </c>
      <c r="D157" s="161" t="s">
        <v>224</v>
      </c>
      <c r="E157" s="162" t="s">
        <v>261</v>
      </c>
      <c r="F157" s="163" t="s">
        <v>262</v>
      </c>
      <c r="G157" s="164" t="s">
        <v>263</v>
      </c>
      <c r="H157" s="165">
        <v>47.832999999999998</v>
      </c>
      <c r="I157" s="166"/>
      <c r="J157" s="167">
        <f t="shared" si="0"/>
        <v>0</v>
      </c>
      <c r="K157" s="168"/>
      <c r="L157" s="169"/>
      <c r="M157" s="170" t="s">
        <v>1</v>
      </c>
      <c r="N157" s="171" t="s">
        <v>40</v>
      </c>
      <c r="O157" s="55"/>
      <c r="P157" s="157">
        <f t="shared" si="1"/>
        <v>0</v>
      </c>
      <c r="Q157" s="157">
        <v>1E-3</v>
      </c>
      <c r="R157" s="157">
        <f t="shared" si="2"/>
        <v>4.7829999999999998E-2</v>
      </c>
      <c r="S157" s="157">
        <v>0</v>
      </c>
      <c r="T157" s="158">
        <f t="shared" si="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59" t="s">
        <v>189</v>
      </c>
      <c r="AT157" s="159" t="s">
        <v>224</v>
      </c>
      <c r="AU157" s="159" t="s">
        <v>102</v>
      </c>
      <c r="AY157" s="14" t="s">
        <v>157</v>
      </c>
      <c r="BE157" s="160">
        <f t="shared" si="4"/>
        <v>0</v>
      </c>
      <c r="BF157" s="160">
        <f t="shared" si="5"/>
        <v>0</v>
      </c>
      <c r="BG157" s="160">
        <f t="shared" si="6"/>
        <v>0</v>
      </c>
      <c r="BH157" s="160">
        <f t="shared" si="7"/>
        <v>0</v>
      </c>
      <c r="BI157" s="160">
        <f t="shared" si="8"/>
        <v>0</v>
      </c>
      <c r="BJ157" s="14" t="s">
        <v>102</v>
      </c>
      <c r="BK157" s="160">
        <f t="shared" si="9"/>
        <v>0</v>
      </c>
      <c r="BL157" s="14" t="s">
        <v>163</v>
      </c>
      <c r="BM157" s="159" t="s">
        <v>264</v>
      </c>
    </row>
    <row r="158" spans="1:65" s="2" customFormat="1" ht="21.75" customHeight="1">
      <c r="A158" s="29"/>
      <c r="B158" s="146"/>
      <c r="C158" s="147" t="s">
        <v>265</v>
      </c>
      <c r="D158" s="147" t="s">
        <v>159</v>
      </c>
      <c r="E158" s="148" t="s">
        <v>266</v>
      </c>
      <c r="F158" s="149" t="s">
        <v>267</v>
      </c>
      <c r="G158" s="150" t="s">
        <v>162</v>
      </c>
      <c r="H158" s="151">
        <v>5200.8</v>
      </c>
      <c r="I158" s="152"/>
      <c r="J158" s="153">
        <f t="shared" si="0"/>
        <v>0</v>
      </c>
      <c r="K158" s="154"/>
      <c r="L158" s="30"/>
      <c r="M158" s="155" t="s">
        <v>1</v>
      </c>
      <c r="N158" s="156" t="s">
        <v>40</v>
      </c>
      <c r="O158" s="55"/>
      <c r="P158" s="157">
        <f t="shared" si="1"/>
        <v>0</v>
      </c>
      <c r="Q158" s="157">
        <v>0</v>
      </c>
      <c r="R158" s="157">
        <f t="shared" si="2"/>
        <v>0</v>
      </c>
      <c r="S158" s="157">
        <v>0</v>
      </c>
      <c r="T158" s="158">
        <f t="shared" si="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59" t="s">
        <v>163</v>
      </c>
      <c r="AT158" s="159" t="s">
        <v>159</v>
      </c>
      <c r="AU158" s="159" t="s">
        <v>102</v>
      </c>
      <c r="AY158" s="14" t="s">
        <v>157</v>
      </c>
      <c r="BE158" s="160">
        <f t="shared" si="4"/>
        <v>0</v>
      </c>
      <c r="BF158" s="160">
        <f t="shared" si="5"/>
        <v>0</v>
      </c>
      <c r="BG158" s="160">
        <f t="shared" si="6"/>
        <v>0</v>
      </c>
      <c r="BH158" s="160">
        <f t="shared" si="7"/>
        <v>0</v>
      </c>
      <c r="BI158" s="160">
        <f t="shared" si="8"/>
        <v>0</v>
      </c>
      <c r="BJ158" s="14" t="s">
        <v>102</v>
      </c>
      <c r="BK158" s="160">
        <f t="shared" si="9"/>
        <v>0</v>
      </c>
      <c r="BL158" s="14" t="s">
        <v>163</v>
      </c>
      <c r="BM158" s="159" t="s">
        <v>268</v>
      </c>
    </row>
    <row r="159" spans="1:65" s="2" customFormat="1" ht="24">
      <c r="A159" s="29"/>
      <c r="B159" s="146"/>
      <c r="C159" s="147" t="s">
        <v>269</v>
      </c>
      <c r="D159" s="147" t="s">
        <v>159</v>
      </c>
      <c r="E159" s="148" t="s">
        <v>270</v>
      </c>
      <c r="F159" s="149" t="s">
        <v>271</v>
      </c>
      <c r="G159" s="150" t="s">
        <v>162</v>
      </c>
      <c r="H159" s="151">
        <v>1004</v>
      </c>
      <c r="I159" s="152"/>
      <c r="J159" s="153">
        <f t="shared" si="0"/>
        <v>0</v>
      </c>
      <c r="K159" s="154"/>
      <c r="L159" s="30"/>
      <c r="M159" s="155" t="s">
        <v>1</v>
      </c>
      <c r="N159" s="156" t="s">
        <v>40</v>
      </c>
      <c r="O159" s="55"/>
      <c r="P159" s="157">
        <f t="shared" si="1"/>
        <v>0</v>
      </c>
      <c r="Q159" s="157">
        <v>0</v>
      </c>
      <c r="R159" s="157">
        <f t="shared" si="2"/>
        <v>0</v>
      </c>
      <c r="S159" s="157">
        <v>0</v>
      </c>
      <c r="T159" s="158">
        <f t="shared" si="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59" t="s">
        <v>163</v>
      </c>
      <c r="AT159" s="159" t="s">
        <v>159</v>
      </c>
      <c r="AU159" s="159" t="s">
        <v>102</v>
      </c>
      <c r="AY159" s="14" t="s">
        <v>157</v>
      </c>
      <c r="BE159" s="160">
        <f t="shared" si="4"/>
        <v>0</v>
      </c>
      <c r="BF159" s="160">
        <f t="shared" si="5"/>
        <v>0</v>
      </c>
      <c r="BG159" s="160">
        <f t="shared" si="6"/>
        <v>0</v>
      </c>
      <c r="BH159" s="160">
        <f t="shared" si="7"/>
        <v>0</v>
      </c>
      <c r="BI159" s="160">
        <f t="shared" si="8"/>
        <v>0</v>
      </c>
      <c r="BJ159" s="14" t="s">
        <v>102</v>
      </c>
      <c r="BK159" s="160">
        <f t="shared" si="9"/>
        <v>0</v>
      </c>
      <c r="BL159" s="14" t="s">
        <v>163</v>
      </c>
      <c r="BM159" s="159" t="s">
        <v>272</v>
      </c>
    </row>
    <row r="160" spans="1:65" s="2" customFormat="1" ht="24">
      <c r="A160" s="29"/>
      <c r="B160" s="146"/>
      <c r="C160" s="147" t="s">
        <v>273</v>
      </c>
      <c r="D160" s="147" t="s">
        <v>159</v>
      </c>
      <c r="E160" s="148" t="s">
        <v>274</v>
      </c>
      <c r="F160" s="149" t="s">
        <v>275</v>
      </c>
      <c r="G160" s="150" t="s">
        <v>162</v>
      </c>
      <c r="H160" s="151">
        <v>544</v>
      </c>
      <c r="I160" s="152"/>
      <c r="J160" s="153">
        <f t="shared" si="0"/>
        <v>0</v>
      </c>
      <c r="K160" s="154"/>
      <c r="L160" s="30"/>
      <c r="M160" s="155" t="s">
        <v>1</v>
      </c>
      <c r="N160" s="156" t="s">
        <v>40</v>
      </c>
      <c r="O160" s="55"/>
      <c r="P160" s="157">
        <f t="shared" si="1"/>
        <v>0</v>
      </c>
      <c r="Q160" s="157">
        <v>0</v>
      </c>
      <c r="R160" s="157">
        <f t="shared" si="2"/>
        <v>0</v>
      </c>
      <c r="S160" s="157">
        <v>0</v>
      </c>
      <c r="T160" s="158">
        <f t="shared" si="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59" t="s">
        <v>163</v>
      </c>
      <c r="AT160" s="159" t="s">
        <v>159</v>
      </c>
      <c r="AU160" s="159" t="s">
        <v>102</v>
      </c>
      <c r="AY160" s="14" t="s">
        <v>157</v>
      </c>
      <c r="BE160" s="160">
        <f t="shared" si="4"/>
        <v>0</v>
      </c>
      <c r="BF160" s="160">
        <f t="shared" si="5"/>
        <v>0</v>
      </c>
      <c r="BG160" s="160">
        <f t="shared" si="6"/>
        <v>0</v>
      </c>
      <c r="BH160" s="160">
        <f t="shared" si="7"/>
        <v>0</v>
      </c>
      <c r="BI160" s="160">
        <f t="shared" si="8"/>
        <v>0</v>
      </c>
      <c r="BJ160" s="14" t="s">
        <v>102</v>
      </c>
      <c r="BK160" s="160">
        <f t="shared" si="9"/>
        <v>0</v>
      </c>
      <c r="BL160" s="14" t="s">
        <v>163</v>
      </c>
      <c r="BM160" s="159" t="s">
        <v>276</v>
      </c>
    </row>
    <row r="161" spans="1:65" s="12" customFormat="1" ht="22.9" customHeight="1">
      <c r="B161" s="133"/>
      <c r="D161" s="134" t="s">
        <v>73</v>
      </c>
      <c r="E161" s="144" t="s">
        <v>102</v>
      </c>
      <c r="F161" s="144" t="s">
        <v>277</v>
      </c>
      <c r="I161" s="136"/>
      <c r="J161" s="145">
        <f>BK161</f>
        <v>0</v>
      </c>
      <c r="L161" s="133"/>
      <c r="M161" s="138"/>
      <c r="N161" s="139"/>
      <c r="O161" s="139"/>
      <c r="P161" s="140">
        <f>SUM(P162:P169)</f>
        <v>0</v>
      </c>
      <c r="Q161" s="139"/>
      <c r="R161" s="140">
        <f>SUM(R162:R169)</f>
        <v>325.17302999999998</v>
      </c>
      <c r="S161" s="139"/>
      <c r="T161" s="141">
        <f>SUM(T162:T169)</f>
        <v>0</v>
      </c>
      <c r="AR161" s="134" t="s">
        <v>82</v>
      </c>
      <c r="AT161" s="142" t="s">
        <v>73</v>
      </c>
      <c r="AU161" s="142" t="s">
        <v>82</v>
      </c>
      <c r="AY161" s="134" t="s">
        <v>157</v>
      </c>
      <c r="BK161" s="143">
        <f>SUM(BK162:BK169)</f>
        <v>0</v>
      </c>
    </row>
    <row r="162" spans="1:65" s="2" customFormat="1" ht="16.5" customHeight="1">
      <c r="A162" s="29"/>
      <c r="B162" s="146"/>
      <c r="C162" s="147" t="s">
        <v>278</v>
      </c>
      <c r="D162" s="147" t="s">
        <v>159</v>
      </c>
      <c r="E162" s="148" t="s">
        <v>279</v>
      </c>
      <c r="F162" s="149" t="s">
        <v>280</v>
      </c>
      <c r="G162" s="150" t="s">
        <v>175</v>
      </c>
      <c r="H162" s="151">
        <v>25.68</v>
      </c>
      <c r="I162" s="152"/>
      <c r="J162" s="153">
        <f t="shared" ref="J162:J169" si="10">ROUND(I162*H162,2)</f>
        <v>0</v>
      </c>
      <c r="K162" s="154"/>
      <c r="L162" s="30"/>
      <c r="M162" s="155" t="s">
        <v>1</v>
      </c>
      <c r="N162" s="156" t="s">
        <v>40</v>
      </c>
      <c r="O162" s="55"/>
      <c r="P162" s="157">
        <f t="shared" ref="P162:P169" si="11">O162*H162</f>
        <v>0</v>
      </c>
      <c r="Q162" s="157">
        <v>1.9205000000000001</v>
      </c>
      <c r="R162" s="157">
        <f t="shared" ref="R162:R169" si="12">Q162*H162</f>
        <v>49.318440000000002</v>
      </c>
      <c r="S162" s="157">
        <v>0</v>
      </c>
      <c r="T162" s="158">
        <f t="shared" ref="T162:T169" si="13"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59" t="s">
        <v>163</v>
      </c>
      <c r="AT162" s="159" t="s">
        <v>159</v>
      </c>
      <c r="AU162" s="159" t="s">
        <v>102</v>
      </c>
      <c r="AY162" s="14" t="s">
        <v>157</v>
      </c>
      <c r="BE162" s="160">
        <f t="shared" ref="BE162:BE169" si="14">IF(N162="základná",J162,0)</f>
        <v>0</v>
      </c>
      <c r="BF162" s="160">
        <f t="shared" ref="BF162:BF169" si="15">IF(N162="znížená",J162,0)</f>
        <v>0</v>
      </c>
      <c r="BG162" s="160">
        <f t="shared" ref="BG162:BG169" si="16">IF(N162="zákl. prenesená",J162,0)</f>
        <v>0</v>
      </c>
      <c r="BH162" s="160">
        <f t="shared" ref="BH162:BH169" si="17">IF(N162="zníž. prenesená",J162,0)</f>
        <v>0</v>
      </c>
      <c r="BI162" s="160">
        <f t="shared" ref="BI162:BI169" si="18">IF(N162="nulová",J162,0)</f>
        <v>0</v>
      </c>
      <c r="BJ162" s="14" t="s">
        <v>102</v>
      </c>
      <c r="BK162" s="160">
        <f t="shared" ref="BK162:BK169" si="19">ROUND(I162*H162,2)</f>
        <v>0</v>
      </c>
      <c r="BL162" s="14" t="s">
        <v>163</v>
      </c>
      <c r="BM162" s="159" t="s">
        <v>281</v>
      </c>
    </row>
    <row r="163" spans="1:65" s="2" customFormat="1" ht="16.5" customHeight="1">
      <c r="A163" s="29"/>
      <c r="B163" s="146"/>
      <c r="C163" s="147" t="s">
        <v>282</v>
      </c>
      <c r="D163" s="147" t="s">
        <v>159</v>
      </c>
      <c r="E163" s="148" t="s">
        <v>283</v>
      </c>
      <c r="F163" s="149" t="s">
        <v>284</v>
      </c>
      <c r="G163" s="150" t="s">
        <v>171</v>
      </c>
      <c r="H163" s="151">
        <v>642</v>
      </c>
      <c r="I163" s="152"/>
      <c r="J163" s="153">
        <f t="shared" si="10"/>
        <v>0</v>
      </c>
      <c r="K163" s="154"/>
      <c r="L163" s="30"/>
      <c r="M163" s="155" t="s">
        <v>1</v>
      </c>
      <c r="N163" s="156" t="s">
        <v>40</v>
      </c>
      <c r="O163" s="55"/>
      <c r="P163" s="157">
        <f t="shared" si="11"/>
        <v>0</v>
      </c>
      <c r="Q163" s="157">
        <v>0.25212000000000001</v>
      </c>
      <c r="R163" s="157">
        <f t="shared" si="12"/>
        <v>161.86104</v>
      </c>
      <c r="S163" s="157">
        <v>0</v>
      </c>
      <c r="T163" s="158">
        <f t="shared" si="1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59" t="s">
        <v>163</v>
      </c>
      <c r="AT163" s="159" t="s">
        <v>159</v>
      </c>
      <c r="AU163" s="159" t="s">
        <v>102</v>
      </c>
      <c r="AY163" s="14" t="s">
        <v>157</v>
      </c>
      <c r="BE163" s="160">
        <f t="shared" si="14"/>
        <v>0</v>
      </c>
      <c r="BF163" s="160">
        <f t="shared" si="15"/>
        <v>0</v>
      </c>
      <c r="BG163" s="160">
        <f t="shared" si="16"/>
        <v>0</v>
      </c>
      <c r="BH163" s="160">
        <f t="shared" si="17"/>
        <v>0</v>
      </c>
      <c r="BI163" s="160">
        <f t="shared" si="18"/>
        <v>0</v>
      </c>
      <c r="BJ163" s="14" t="s">
        <v>102</v>
      </c>
      <c r="BK163" s="160">
        <f t="shared" si="19"/>
        <v>0</v>
      </c>
      <c r="BL163" s="14" t="s">
        <v>163</v>
      </c>
      <c r="BM163" s="159" t="s">
        <v>285</v>
      </c>
    </row>
    <row r="164" spans="1:65" s="2" customFormat="1" ht="16.5" customHeight="1">
      <c r="A164" s="29"/>
      <c r="B164" s="146"/>
      <c r="C164" s="147" t="s">
        <v>286</v>
      </c>
      <c r="D164" s="147" t="s">
        <v>159</v>
      </c>
      <c r="E164" s="148" t="s">
        <v>287</v>
      </c>
      <c r="F164" s="149" t="s">
        <v>288</v>
      </c>
      <c r="G164" s="150" t="s">
        <v>175</v>
      </c>
      <c r="H164" s="151">
        <v>23.52</v>
      </c>
      <c r="I164" s="152"/>
      <c r="J164" s="153">
        <f t="shared" si="10"/>
        <v>0</v>
      </c>
      <c r="K164" s="154"/>
      <c r="L164" s="30"/>
      <c r="M164" s="155" t="s">
        <v>1</v>
      </c>
      <c r="N164" s="156" t="s">
        <v>40</v>
      </c>
      <c r="O164" s="55"/>
      <c r="P164" s="157">
        <f t="shared" si="11"/>
        <v>0</v>
      </c>
      <c r="Q164" s="157">
        <v>2.0663999999999998</v>
      </c>
      <c r="R164" s="157">
        <f t="shared" si="12"/>
        <v>48.601730000000003</v>
      </c>
      <c r="S164" s="157">
        <v>0</v>
      </c>
      <c r="T164" s="158">
        <f t="shared" si="1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59" t="s">
        <v>163</v>
      </c>
      <c r="AT164" s="159" t="s">
        <v>159</v>
      </c>
      <c r="AU164" s="159" t="s">
        <v>102</v>
      </c>
      <c r="AY164" s="14" t="s">
        <v>157</v>
      </c>
      <c r="BE164" s="160">
        <f t="shared" si="14"/>
        <v>0</v>
      </c>
      <c r="BF164" s="160">
        <f t="shared" si="15"/>
        <v>0</v>
      </c>
      <c r="BG164" s="160">
        <f t="shared" si="16"/>
        <v>0</v>
      </c>
      <c r="BH164" s="160">
        <f t="shared" si="17"/>
        <v>0</v>
      </c>
      <c r="BI164" s="160">
        <f t="shared" si="18"/>
        <v>0</v>
      </c>
      <c r="BJ164" s="14" t="s">
        <v>102</v>
      </c>
      <c r="BK164" s="160">
        <f t="shared" si="19"/>
        <v>0</v>
      </c>
      <c r="BL164" s="14" t="s">
        <v>163</v>
      </c>
      <c r="BM164" s="159" t="s">
        <v>289</v>
      </c>
    </row>
    <row r="165" spans="1:65" s="2" customFormat="1" ht="24">
      <c r="A165" s="29"/>
      <c r="B165" s="146"/>
      <c r="C165" s="147" t="s">
        <v>290</v>
      </c>
      <c r="D165" s="147" t="s">
        <v>159</v>
      </c>
      <c r="E165" s="148" t="s">
        <v>291</v>
      </c>
      <c r="F165" s="149" t="s">
        <v>292</v>
      </c>
      <c r="G165" s="150" t="s">
        <v>162</v>
      </c>
      <c r="H165" s="151">
        <v>8.7200000000000006</v>
      </c>
      <c r="I165" s="152"/>
      <c r="J165" s="153">
        <f t="shared" si="10"/>
        <v>0</v>
      </c>
      <c r="K165" s="154"/>
      <c r="L165" s="30"/>
      <c r="M165" s="155" t="s">
        <v>1</v>
      </c>
      <c r="N165" s="156" t="s">
        <v>40</v>
      </c>
      <c r="O165" s="55"/>
      <c r="P165" s="157">
        <f t="shared" si="11"/>
        <v>0</v>
      </c>
      <c r="Q165" s="157">
        <v>6.8100000000000001E-3</v>
      </c>
      <c r="R165" s="157">
        <f t="shared" si="12"/>
        <v>5.9380000000000002E-2</v>
      </c>
      <c r="S165" s="157">
        <v>0</v>
      </c>
      <c r="T165" s="158">
        <f t="shared" si="1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59" t="s">
        <v>163</v>
      </c>
      <c r="AT165" s="159" t="s">
        <v>159</v>
      </c>
      <c r="AU165" s="159" t="s">
        <v>102</v>
      </c>
      <c r="AY165" s="14" t="s">
        <v>157</v>
      </c>
      <c r="BE165" s="160">
        <f t="shared" si="14"/>
        <v>0</v>
      </c>
      <c r="BF165" s="160">
        <f t="shared" si="15"/>
        <v>0</v>
      </c>
      <c r="BG165" s="160">
        <f t="shared" si="16"/>
        <v>0</v>
      </c>
      <c r="BH165" s="160">
        <f t="shared" si="17"/>
        <v>0</v>
      </c>
      <c r="BI165" s="160">
        <f t="shared" si="18"/>
        <v>0</v>
      </c>
      <c r="BJ165" s="14" t="s">
        <v>102</v>
      </c>
      <c r="BK165" s="160">
        <f t="shared" si="19"/>
        <v>0</v>
      </c>
      <c r="BL165" s="14" t="s">
        <v>163</v>
      </c>
      <c r="BM165" s="159" t="s">
        <v>293</v>
      </c>
    </row>
    <row r="166" spans="1:65" s="2" customFormat="1" ht="24">
      <c r="A166" s="29"/>
      <c r="B166" s="146"/>
      <c r="C166" s="147" t="s">
        <v>294</v>
      </c>
      <c r="D166" s="147" t="s">
        <v>159</v>
      </c>
      <c r="E166" s="148" t="s">
        <v>295</v>
      </c>
      <c r="F166" s="149" t="s">
        <v>296</v>
      </c>
      <c r="G166" s="150" t="s">
        <v>162</v>
      </c>
      <c r="H166" s="151">
        <v>8.7200000000000006</v>
      </c>
      <c r="I166" s="152"/>
      <c r="J166" s="153">
        <f t="shared" si="10"/>
        <v>0</v>
      </c>
      <c r="K166" s="154"/>
      <c r="L166" s="30"/>
      <c r="M166" s="155" t="s">
        <v>1</v>
      </c>
      <c r="N166" s="156" t="s">
        <v>40</v>
      </c>
      <c r="O166" s="55"/>
      <c r="P166" s="157">
        <f t="shared" si="11"/>
        <v>0</v>
      </c>
      <c r="Q166" s="157">
        <v>0</v>
      </c>
      <c r="R166" s="157">
        <f t="shared" si="12"/>
        <v>0</v>
      </c>
      <c r="S166" s="157">
        <v>0</v>
      </c>
      <c r="T166" s="158">
        <f t="shared" si="1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59" t="s">
        <v>163</v>
      </c>
      <c r="AT166" s="159" t="s">
        <v>159</v>
      </c>
      <c r="AU166" s="159" t="s">
        <v>102</v>
      </c>
      <c r="AY166" s="14" t="s">
        <v>157</v>
      </c>
      <c r="BE166" s="160">
        <f t="shared" si="14"/>
        <v>0</v>
      </c>
      <c r="BF166" s="160">
        <f t="shared" si="15"/>
        <v>0</v>
      </c>
      <c r="BG166" s="160">
        <f t="shared" si="16"/>
        <v>0</v>
      </c>
      <c r="BH166" s="160">
        <f t="shared" si="17"/>
        <v>0</v>
      </c>
      <c r="BI166" s="160">
        <f t="shared" si="18"/>
        <v>0</v>
      </c>
      <c r="BJ166" s="14" t="s">
        <v>102</v>
      </c>
      <c r="BK166" s="160">
        <f t="shared" si="19"/>
        <v>0</v>
      </c>
      <c r="BL166" s="14" t="s">
        <v>163</v>
      </c>
      <c r="BM166" s="159" t="s">
        <v>297</v>
      </c>
    </row>
    <row r="167" spans="1:65" s="2" customFormat="1" ht="24">
      <c r="A167" s="29"/>
      <c r="B167" s="146"/>
      <c r="C167" s="147" t="s">
        <v>298</v>
      </c>
      <c r="D167" s="147" t="s">
        <v>159</v>
      </c>
      <c r="E167" s="148" t="s">
        <v>299</v>
      </c>
      <c r="F167" s="149" t="s">
        <v>300</v>
      </c>
      <c r="G167" s="150" t="s">
        <v>175</v>
      </c>
      <c r="H167" s="151">
        <v>26.04</v>
      </c>
      <c r="I167" s="152"/>
      <c r="J167" s="153">
        <f t="shared" si="10"/>
        <v>0</v>
      </c>
      <c r="K167" s="154"/>
      <c r="L167" s="30"/>
      <c r="M167" s="155" t="s">
        <v>1</v>
      </c>
      <c r="N167" s="156" t="s">
        <v>40</v>
      </c>
      <c r="O167" s="55"/>
      <c r="P167" s="157">
        <f t="shared" si="11"/>
        <v>0</v>
      </c>
      <c r="Q167" s="157">
        <v>2.4974400000000001</v>
      </c>
      <c r="R167" s="157">
        <f t="shared" si="12"/>
        <v>65.033339999999995</v>
      </c>
      <c r="S167" s="157">
        <v>0</v>
      </c>
      <c r="T167" s="158">
        <f t="shared" si="1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59" t="s">
        <v>163</v>
      </c>
      <c r="AT167" s="159" t="s">
        <v>159</v>
      </c>
      <c r="AU167" s="159" t="s">
        <v>102</v>
      </c>
      <c r="AY167" s="14" t="s">
        <v>157</v>
      </c>
      <c r="BE167" s="160">
        <f t="shared" si="14"/>
        <v>0</v>
      </c>
      <c r="BF167" s="160">
        <f t="shared" si="15"/>
        <v>0</v>
      </c>
      <c r="BG167" s="160">
        <f t="shared" si="16"/>
        <v>0</v>
      </c>
      <c r="BH167" s="160">
        <f t="shared" si="17"/>
        <v>0</v>
      </c>
      <c r="BI167" s="160">
        <f t="shared" si="18"/>
        <v>0</v>
      </c>
      <c r="BJ167" s="14" t="s">
        <v>102</v>
      </c>
      <c r="BK167" s="160">
        <f t="shared" si="19"/>
        <v>0</v>
      </c>
      <c r="BL167" s="14" t="s">
        <v>163</v>
      </c>
      <c r="BM167" s="159" t="s">
        <v>301</v>
      </c>
    </row>
    <row r="168" spans="1:65" s="2" customFormat="1" ht="24">
      <c r="A168" s="29"/>
      <c r="B168" s="146"/>
      <c r="C168" s="147" t="s">
        <v>302</v>
      </c>
      <c r="D168" s="147" t="s">
        <v>159</v>
      </c>
      <c r="E168" s="148" t="s">
        <v>303</v>
      </c>
      <c r="F168" s="149" t="s">
        <v>304</v>
      </c>
      <c r="G168" s="150" t="s">
        <v>162</v>
      </c>
      <c r="H168" s="151">
        <v>43.92</v>
      </c>
      <c r="I168" s="152"/>
      <c r="J168" s="153">
        <f t="shared" si="10"/>
        <v>0</v>
      </c>
      <c r="K168" s="154"/>
      <c r="L168" s="30"/>
      <c r="M168" s="155" t="s">
        <v>1</v>
      </c>
      <c r="N168" s="156" t="s">
        <v>40</v>
      </c>
      <c r="O168" s="55"/>
      <c r="P168" s="157">
        <f t="shared" si="11"/>
        <v>0</v>
      </c>
      <c r="Q168" s="157">
        <v>6.8100000000000001E-3</v>
      </c>
      <c r="R168" s="157">
        <f t="shared" si="12"/>
        <v>0.29909999999999998</v>
      </c>
      <c r="S168" s="157">
        <v>0</v>
      </c>
      <c r="T168" s="158">
        <f t="shared" si="1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59" t="s">
        <v>163</v>
      </c>
      <c r="AT168" s="159" t="s">
        <v>159</v>
      </c>
      <c r="AU168" s="159" t="s">
        <v>102</v>
      </c>
      <c r="AY168" s="14" t="s">
        <v>157</v>
      </c>
      <c r="BE168" s="160">
        <f t="shared" si="14"/>
        <v>0</v>
      </c>
      <c r="BF168" s="160">
        <f t="shared" si="15"/>
        <v>0</v>
      </c>
      <c r="BG168" s="160">
        <f t="shared" si="16"/>
        <v>0</v>
      </c>
      <c r="BH168" s="160">
        <f t="shared" si="17"/>
        <v>0</v>
      </c>
      <c r="BI168" s="160">
        <f t="shared" si="18"/>
        <v>0</v>
      </c>
      <c r="BJ168" s="14" t="s">
        <v>102</v>
      </c>
      <c r="BK168" s="160">
        <f t="shared" si="19"/>
        <v>0</v>
      </c>
      <c r="BL168" s="14" t="s">
        <v>163</v>
      </c>
      <c r="BM168" s="159" t="s">
        <v>305</v>
      </c>
    </row>
    <row r="169" spans="1:65" s="2" customFormat="1" ht="24">
      <c r="A169" s="29"/>
      <c r="B169" s="146"/>
      <c r="C169" s="147" t="s">
        <v>306</v>
      </c>
      <c r="D169" s="147" t="s">
        <v>159</v>
      </c>
      <c r="E169" s="148" t="s">
        <v>307</v>
      </c>
      <c r="F169" s="149" t="s">
        <v>308</v>
      </c>
      <c r="G169" s="150" t="s">
        <v>162</v>
      </c>
      <c r="H169" s="151">
        <v>43.92</v>
      </c>
      <c r="I169" s="152"/>
      <c r="J169" s="153">
        <f t="shared" si="10"/>
        <v>0</v>
      </c>
      <c r="K169" s="154"/>
      <c r="L169" s="30"/>
      <c r="M169" s="155" t="s">
        <v>1</v>
      </c>
      <c r="N169" s="156" t="s">
        <v>40</v>
      </c>
      <c r="O169" s="55"/>
      <c r="P169" s="157">
        <f t="shared" si="11"/>
        <v>0</v>
      </c>
      <c r="Q169" s="157">
        <v>0</v>
      </c>
      <c r="R169" s="157">
        <f t="shared" si="12"/>
        <v>0</v>
      </c>
      <c r="S169" s="157">
        <v>0</v>
      </c>
      <c r="T169" s="158">
        <f t="shared" si="1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59" t="s">
        <v>163</v>
      </c>
      <c r="AT169" s="159" t="s">
        <v>159</v>
      </c>
      <c r="AU169" s="159" t="s">
        <v>102</v>
      </c>
      <c r="AY169" s="14" t="s">
        <v>157</v>
      </c>
      <c r="BE169" s="160">
        <f t="shared" si="14"/>
        <v>0</v>
      </c>
      <c r="BF169" s="160">
        <f t="shared" si="15"/>
        <v>0</v>
      </c>
      <c r="BG169" s="160">
        <f t="shared" si="16"/>
        <v>0</v>
      </c>
      <c r="BH169" s="160">
        <f t="shared" si="17"/>
        <v>0</v>
      </c>
      <c r="BI169" s="160">
        <f t="shared" si="18"/>
        <v>0</v>
      </c>
      <c r="BJ169" s="14" t="s">
        <v>102</v>
      </c>
      <c r="BK169" s="160">
        <f t="shared" si="19"/>
        <v>0</v>
      </c>
      <c r="BL169" s="14" t="s">
        <v>163</v>
      </c>
      <c r="BM169" s="159" t="s">
        <v>309</v>
      </c>
    </row>
    <row r="170" spans="1:65" s="12" customFormat="1" ht="22.9" customHeight="1">
      <c r="B170" s="133"/>
      <c r="D170" s="134" t="s">
        <v>73</v>
      </c>
      <c r="E170" s="144" t="s">
        <v>168</v>
      </c>
      <c r="F170" s="144" t="s">
        <v>310</v>
      </c>
      <c r="I170" s="136"/>
      <c r="J170" s="145">
        <f>BK170</f>
        <v>0</v>
      </c>
      <c r="L170" s="133"/>
      <c r="M170" s="138"/>
      <c r="N170" s="139"/>
      <c r="O170" s="139"/>
      <c r="P170" s="140">
        <f>SUM(P171:P185)</f>
        <v>0</v>
      </c>
      <c r="Q170" s="139"/>
      <c r="R170" s="140">
        <f>SUM(R171:R185)</f>
        <v>215.74877000000001</v>
      </c>
      <c r="S170" s="139"/>
      <c r="T170" s="141">
        <f>SUM(T171:T185)</f>
        <v>0</v>
      </c>
      <c r="AR170" s="134" t="s">
        <v>82</v>
      </c>
      <c r="AT170" s="142" t="s">
        <v>73</v>
      </c>
      <c r="AU170" s="142" t="s">
        <v>82</v>
      </c>
      <c r="AY170" s="134" t="s">
        <v>157</v>
      </c>
      <c r="BK170" s="143">
        <f>SUM(BK171:BK185)</f>
        <v>0</v>
      </c>
    </row>
    <row r="171" spans="1:65" s="2" customFormat="1" ht="21.75" customHeight="1">
      <c r="A171" s="29"/>
      <c r="B171" s="146"/>
      <c r="C171" s="147" t="s">
        <v>311</v>
      </c>
      <c r="D171" s="147" t="s">
        <v>159</v>
      </c>
      <c r="E171" s="148" t="s">
        <v>312</v>
      </c>
      <c r="F171" s="149" t="s">
        <v>313</v>
      </c>
      <c r="G171" s="150" t="s">
        <v>175</v>
      </c>
      <c r="H171" s="151">
        <v>4.157</v>
      </c>
      <c r="I171" s="152"/>
      <c r="J171" s="153">
        <f t="shared" ref="J171:J185" si="20">ROUND(I171*H171,2)</f>
        <v>0</v>
      </c>
      <c r="K171" s="154"/>
      <c r="L171" s="30"/>
      <c r="M171" s="155" t="s">
        <v>1</v>
      </c>
      <c r="N171" s="156" t="s">
        <v>40</v>
      </c>
      <c r="O171" s="55"/>
      <c r="P171" s="157">
        <f t="shared" ref="P171:P185" si="21">O171*H171</f>
        <v>0</v>
      </c>
      <c r="Q171" s="157">
        <v>2.3456199999999998</v>
      </c>
      <c r="R171" s="157">
        <f t="shared" ref="R171:R185" si="22">Q171*H171</f>
        <v>9.7507400000000004</v>
      </c>
      <c r="S171" s="157">
        <v>0</v>
      </c>
      <c r="T171" s="158">
        <f t="shared" ref="T171:T185" si="23">S171*H171</f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59" t="s">
        <v>163</v>
      </c>
      <c r="AT171" s="159" t="s">
        <v>159</v>
      </c>
      <c r="AU171" s="159" t="s">
        <v>102</v>
      </c>
      <c r="AY171" s="14" t="s">
        <v>157</v>
      </c>
      <c r="BE171" s="160">
        <f t="shared" ref="BE171:BE185" si="24">IF(N171="základná",J171,0)</f>
        <v>0</v>
      </c>
      <c r="BF171" s="160">
        <f t="shared" ref="BF171:BF185" si="25">IF(N171="znížená",J171,0)</f>
        <v>0</v>
      </c>
      <c r="BG171" s="160">
        <f t="shared" ref="BG171:BG185" si="26">IF(N171="zákl. prenesená",J171,0)</f>
        <v>0</v>
      </c>
      <c r="BH171" s="160">
        <f t="shared" ref="BH171:BH185" si="27">IF(N171="zníž. prenesená",J171,0)</f>
        <v>0</v>
      </c>
      <c r="BI171" s="160">
        <f t="shared" ref="BI171:BI185" si="28">IF(N171="nulová",J171,0)</f>
        <v>0</v>
      </c>
      <c r="BJ171" s="14" t="s">
        <v>102</v>
      </c>
      <c r="BK171" s="160">
        <f t="shared" ref="BK171:BK185" si="29">ROUND(I171*H171,2)</f>
        <v>0</v>
      </c>
      <c r="BL171" s="14" t="s">
        <v>163</v>
      </c>
      <c r="BM171" s="159" t="s">
        <v>314</v>
      </c>
    </row>
    <row r="172" spans="1:65" s="2" customFormat="1" ht="21.75" customHeight="1">
      <c r="A172" s="29"/>
      <c r="B172" s="146"/>
      <c r="C172" s="147" t="s">
        <v>315</v>
      </c>
      <c r="D172" s="147" t="s">
        <v>159</v>
      </c>
      <c r="E172" s="148" t="s">
        <v>316</v>
      </c>
      <c r="F172" s="149" t="s">
        <v>317</v>
      </c>
      <c r="G172" s="150" t="s">
        <v>162</v>
      </c>
      <c r="H172" s="151">
        <v>6.52</v>
      </c>
      <c r="I172" s="152"/>
      <c r="J172" s="153">
        <f t="shared" si="20"/>
        <v>0</v>
      </c>
      <c r="K172" s="154"/>
      <c r="L172" s="30"/>
      <c r="M172" s="155" t="s">
        <v>1</v>
      </c>
      <c r="N172" s="156" t="s">
        <v>40</v>
      </c>
      <c r="O172" s="55"/>
      <c r="P172" s="157">
        <f t="shared" si="21"/>
        <v>0</v>
      </c>
      <c r="Q172" s="157">
        <v>3.8350000000000002E-2</v>
      </c>
      <c r="R172" s="157">
        <f t="shared" si="22"/>
        <v>0.25003999999999998</v>
      </c>
      <c r="S172" s="157">
        <v>0</v>
      </c>
      <c r="T172" s="158">
        <f t="shared" si="23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59" t="s">
        <v>163</v>
      </c>
      <c r="AT172" s="159" t="s">
        <v>159</v>
      </c>
      <c r="AU172" s="159" t="s">
        <v>102</v>
      </c>
      <c r="AY172" s="14" t="s">
        <v>157</v>
      </c>
      <c r="BE172" s="160">
        <f t="shared" si="24"/>
        <v>0</v>
      </c>
      <c r="BF172" s="160">
        <f t="shared" si="25"/>
        <v>0</v>
      </c>
      <c r="BG172" s="160">
        <f t="shared" si="26"/>
        <v>0</v>
      </c>
      <c r="BH172" s="160">
        <f t="shared" si="27"/>
        <v>0</v>
      </c>
      <c r="BI172" s="160">
        <f t="shared" si="28"/>
        <v>0</v>
      </c>
      <c r="BJ172" s="14" t="s">
        <v>102</v>
      </c>
      <c r="BK172" s="160">
        <f t="shared" si="29"/>
        <v>0</v>
      </c>
      <c r="BL172" s="14" t="s">
        <v>163</v>
      </c>
      <c r="BM172" s="159" t="s">
        <v>318</v>
      </c>
    </row>
    <row r="173" spans="1:65" s="2" customFormat="1" ht="21.75" customHeight="1">
      <c r="A173" s="29"/>
      <c r="B173" s="146"/>
      <c r="C173" s="147" t="s">
        <v>319</v>
      </c>
      <c r="D173" s="147" t="s">
        <v>159</v>
      </c>
      <c r="E173" s="148" t="s">
        <v>320</v>
      </c>
      <c r="F173" s="149" t="s">
        <v>321</v>
      </c>
      <c r="G173" s="150" t="s">
        <v>162</v>
      </c>
      <c r="H173" s="151">
        <v>6.52</v>
      </c>
      <c r="I173" s="152"/>
      <c r="J173" s="153">
        <f t="shared" si="20"/>
        <v>0</v>
      </c>
      <c r="K173" s="154"/>
      <c r="L173" s="30"/>
      <c r="M173" s="155" t="s">
        <v>1</v>
      </c>
      <c r="N173" s="156" t="s">
        <v>40</v>
      </c>
      <c r="O173" s="55"/>
      <c r="P173" s="157">
        <f t="shared" si="21"/>
        <v>0</v>
      </c>
      <c r="Q173" s="157">
        <v>1.0000000000000001E-5</v>
      </c>
      <c r="R173" s="157">
        <f t="shared" si="22"/>
        <v>6.9999999999999994E-5</v>
      </c>
      <c r="S173" s="157">
        <v>0</v>
      </c>
      <c r="T173" s="158">
        <f t="shared" si="2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59" t="s">
        <v>163</v>
      </c>
      <c r="AT173" s="159" t="s">
        <v>159</v>
      </c>
      <c r="AU173" s="159" t="s">
        <v>102</v>
      </c>
      <c r="AY173" s="14" t="s">
        <v>157</v>
      </c>
      <c r="BE173" s="160">
        <f t="shared" si="24"/>
        <v>0</v>
      </c>
      <c r="BF173" s="160">
        <f t="shared" si="25"/>
        <v>0</v>
      </c>
      <c r="BG173" s="160">
        <f t="shared" si="26"/>
        <v>0</v>
      </c>
      <c r="BH173" s="160">
        <f t="shared" si="27"/>
        <v>0</v>
      </c>
      <c r="BI173" s="160">
        <f t="shared" si="28"/>
        <v>0</v>
      </c>
      <c r="BJ173" s="14" t="s">
        <v>102</v>
      </c>
      <c r="BK173" s="160">
        <f t="shared" si="29"/>
        <v>0</v>
      </c>
      <c r="BL173" s="14" t="s">
        <v>163</v>
      </c>
      <c r="BM173" s="159" t="s">
        <v>322</v>
      </c>
    </row>
    <row r="174" spans="1:65" s="2" customFormat="1" ht="24">
      <c r="A174" s="29"/>
      <c r="B174" s="146"/>
      <c r="C174" s="147" t="s">
        <v>323</v>
      </c>
      <c r="D174" s="147" t="s">
        <v>159</v>
      </c>
      <c r="E174" s="148" t="s">
        <v>324</v>
      </c>
      <c r="F174" s="149" t="s">
        <v>325</v>
      </c>
      <c r="G174" s="150" t="s">
        <v>227</v>
      </c>
      <c r="H174" s="151">
        <v>0.499</v>
      </c>
      <c r="I174" s="152"/>
      <c r="J174" s="153">
        <f t="shared" si="20"/>
        <v>0</v>
      </c>
      <c r="K174" s="154"/>
      <c r="L174" s="30"/>
      <c r="M174" s="155" t="s">
        <v>1</v>
      </c>
      <c r="N174" s="156" t="s">
        <v>40</v>
      </c>
      <c r="O174" s="55"/>
      <c r="P174" s="157">
        <f t="shared" si="21"/>
        <v>0</v>
      </c>
      <c r="Q174" s="157">
        <v>1.03704</v>
      </c>
      <c r="R174" s="157">
        <f t="shared" si="22"/>
        <v>0.51748000000000005</v>
      </c>
      <c r="S174" s="157">
        <v>0</v>
      </c>
      <c r="T174" s="158">
        <f t="shared" si="2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59" t="s">
        <v>163</v>
      </c>
      <c r="AT174" s="159" t="s">
        <v>159</v>
      </c>
      <c r="AU174" s="159" t="s">
        <v>102</v>
      </c>
      <c r="AY174" s="14" t="s">
        <v>157</v>
      </c>
      <c r="BE174" s="160">
        <f t="shared" si="24"/>
        <v>0</v>
      </c>
      <c r="BF174" s="160">
        <f t="shared" si="25"/>
        <v>0</v>
      </c>
      <c r="BG174" s="160">
        <f t="shared" si="26"/>
        <v>0</v>
      </c>
      <c r="BH174" s="160">
        <f t="shared" si="27"/>
        <v>0</v>
      </c>
      <c r="BI174" s="160">
        <f t="shared" si="28"/>
        <v>0</v>
      </c>
      <c r="BJ174" s="14" t="s">
        <v>102</v>
      </c>
      <c r="BK174" s="160">
        <f t="shared" si="29"/>
        <v>0</v>
      </c>
      <c r="BL174" s="14" t="s">
        <v>163</v>
      </c>
      <c r="BM174" s="159" t="s">
        <v>326</v>
      </c>
    </row>
    <row r="175" spans="1:65" s="2" customFormat="1" ht="16.5" customHeight="1">
      <c r="A175" s="29"/>
      <c r="B175" s="146"/>
      <c r="C175" s="147" t="s">
        <v>327</v>
      </c>
      <c r="D175" s="147" t="s">
        <v>159</v>
      </c>
      <c r="E175" s="148" t="s">
        <v>328</v>
      </c>
      <c r="F175" s="149" t="s">
        <v>329</v>
      </c>
      <c r="G175" s="150" t="s">
        <v>175</v>
      </c>
      <c r="H175" s="151">
        <v>40.043999999999997</v>
      </c>
      <c r="I175" s="152"/>
      <c r="J175" s="153">
        <f t="shared" si="20"/>
        <v>0</v>
      </c>
      <c r="K175" s="154"/>
      <c r="L175" s="30"/>
      <c r="M175" s="155" t="s">
        <v>1</v>
      </c>
      <c r="N175" s="156" t="s">
        <v>40</v>
      </c>
      <c r="O175" s="55"/>
      <c r="P175" s="157">
        <f t="shared" si="21"/>
        <v>0</v>
      </c>
      <c r="Q175" s="157">
        <v>2.41594</v>
      </c>
      <c r="R175" s="157">
        <f t="shared" si="22"/>
        <v>96.743899999999996</v>
      </c>
      <c r="S175" s="157">
        <v>0</v>
      </c>
      <c r="T175" s="158">
        <f t="shared" si="2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59" t="s">
        <v>163</v>
      </c>
      <c r="AT175" s="159" t="s">
        <v>159</v>
      </c>
      <c r="AU175" s="159" t="s">
        <v>102</v>
      </c>
      <c r="AY175" s="14" t="s">
        <v>157</v>
      </c>
      <c r="BE175" s="160">
        <f t="shared" si="24"/>
        <v>0</v>
      </c>
      <c r="BF175" s="160">
        <f t="shared" si="25"/>
        <v>0</v>
      </c>
      <c r="BG175" s="160">
        <f t="shared" si="26"/>
        <v>0</v>
      </c>
      <c r="BH175" s="160">
        <f t="shared" si="27"/>
        <v>0</v>
      </c>
      <c r="BI175" s="160">
        <f t="shared" si="28"/>
        <v>0</v>
      </c>
      <c r="BJ175" s="14" t="s">
        <v>102</v>
      </c>
      <c r="BK175" s="160">
        <f t="shared" si="29"/>
        <v>0</v>
      </c>
      <c r="BL175" s="14" t="s">
        <v>163</v>
      </c>
      <c r="BM175" s="159" t="s">
        <v>330</v>
      </c>
    </row>
    <row r="176" spans="1:65" s="2" customFormat="1" ht="24">
      <c r="A176" s="29"/>
      <c r="B176" s="146"/>
      <c r="C176" s="147" t="s">
        <v>331</v>
      </c>
      <c r="D176" s="147" t="s">
        <v>159</v>
      </c>
      <c r="E176" s="148" t="s">
        <v>332</v>
      </c>
      <c r="F176" s="149" t="s">
        <v>333</v>
      </c>
      <c r="G176" s="150" t="s">
        <v>162</v>
      </c>
      <c r="H176" s="151">
        <v>56.9</v>
      </c>
      <c r="I176" s="152"/>
      <c r="J176" s="153">
        <f t="shared" si="20"/>
        <v>0</v>
      </c>
      <c r="K176" s="154"/>
      <c r="L176" s="30"/>
      <c r="M176" s="155" t="s">
        <v>1</v>
      </c>
      <c r="N176" s="156" t="s">
        <v>40</v>
      </c>
      <c r="O176" s="55"/>
      <c r="P176" s="157">
        <f t="shared" si="21"/>
        <v>0</v>
      </c>
      <c r="Q176" s="157">
        <v>3.46E-3</v>
      </c>
      <c r="R176" s="157">
        <f t="shared" si="22"/>
        <v>0.19686999999999999</v>
      </c>
      <c r="S176" s="157">
        <v>0</v>
      </c>
      <c r="T176" s="158">
        <f t="shared" si="2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59" t="s">
        <v>163</v>
      </c>
      <c r="AT176" s="159" t="s">
        <v>159</v>
      </c>
      <c r="AU176" s="159" t="s">
        <v>102</v>
      </c>
      <c r="AY176" s="14" t="s">
        <v>157</v>
      </c>
      <c r="BE176" s="160">
        <f t="shared" si="24"/>
        <v>0</v>
      </c>
      <c r="BF176" s="160">
        <f t="shared" si="25"/>
        <v>0</v>
      </c>
      <c r="BG176" s="160">
        <f t="shared" si="26"/>
        <v>0</v>
      </c>
      <c r="BH176" s="160">
        <f t="shared" si="27"/>
        <v>0</v>
      </c>
      <c r="BI176" s="160">
        <f t="shared" si="28"/>
        <v>0</v>
      </c>
      <c r="BJ176" s="14" t="s">
        <v>102</v>
      </c>
      <c r="BK176" s="160">
        <f t="shared" si="29"/>
        <v>0</v>
      </c>
      <c r="BL176" s="14" t="s">
        <v>163</v>
      </c>
      <c r="BM176" s="159" t="s">
        <v>334</v>
      </c>
    </row>
    <row r="177" spans="1:65" s="2" customFormat="1" ht="24">
      <c r="A177" s="29"/>
      <c r="B177" s="146"/>
      <c r="C177" s="147" t="s">
        <v>335</v>
      </c>
      <c r="D177" s="147" t="s">
        <v>159</v>
      </c>
      <c r="E177" s="148" t="s">
        <v>336</v>
      </c>
      <c r="F177" s="149" t="s">
        <v>337</v>
      </c>
      <c r="G177" s="150" t="s">
        <v>162</v>
      </c>
      <c r="H177" s="151">
        <v>56.9</v>
      </c>
      <c r="I177" s="152"/>
      <c r="J177" s="153">
        <f t="shared" si="20"/>
        <v>0</v>
      </c>
      <c r="K177" s="154"/>
      <c r="L177" s="30"/>
      <c r="M177" s="155" t="s">
        <v>1</v>
      </c>
      <c r="N177" s="156" t="s">
        <v>40</v>
      </c>
      <c r="O177" s="55"/>
      <c r="P177" s="157">
        <f t="shared" si="21"/>
        <v>0</v>
      </c>
      <c r="Q177" s="157">
        <v>5.0000000000000002E-5</v>
      </c>
      <c r="R177" s="157">
        <f t="shared" si="22"/>
        <v>2.8500000000000001E-3</v>
      </c>
      <c r="S177" s="157">
        <v>0</v>
      </c>
      <c r="T177" s="158">
        <f t="shared" si="23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59" t="s">
        <v>163</v>
      </c>
      <c r="AT177" s="159" t="s">
        <v>159</v>
      </c>
      <c r="AU177" s="159" t="s">
        <v>102</v>
      </c>
      <c r="AY177" s="14" t="s">
        <v>157</v>
      </c>
      <c r="BE177" s="160">
        <f t="shared" si="24"/>
        <v>0</v>
      </c>
      <c r="BF177" s="160">
        <f t="shared" si="25"/>
        <v>0</v>
      </c>
      <c r="BG177" s="160">
        <f t="shared" si="26"/>
        <v>0</v>
      </c>
      <c r="BH177" s="160">
        <f t="shared" si="27"/>
        <v>0</v>
      </c>
      <c r="BI177" s="160">
        <f t="shared" si="28"/>
        <v>0</v>
      </c>
      <c r="BJ177" s="14" t="s">
        <v>102</v>
      </c>
      <c r="BK177" s="160">
        <f t="shared" si="29"/>
        <v>0</v>
      </c>
      <c r="BL177" s="14" t="s">
        <v>163</v>
      </c>
      <c r="BM177" s="159" t="s">
        <v>338</v>
      </c>
    </row>
    <row r="178" spans="1:65" s="2" customFormat="1" ht="36">
      <c r="A178" s="29"/>
      <c r="B178" s="146"/>
      <c r="C178" s="147" t="s">
        <v>339</v>
      </c>
      <c r="D178" s="147" t="s">
        <v>159</v>
      </c>
      <c r="E178" s="148" t="s">
        <v>340</v>
      </c>
      <c r="F178" s="149" t="s">
        <v>341</v>
      </c>
      <c r="G178" s="150" t="s">
        <v>342</v>
      </c>
      <c r="H178" s="151">
        <v>23</v>
      </c>
      <c r="I178" s="152"/>
      <c r="J178" s="153">
        <f t="shared" si="20"/>
        <v>0</v>
      </c>
      <c r="K178" s="154"/>
      <c r="L178" s="30"/>
      <c r="M178" s="155" t="s">
        <v>1</v>
      </c>
      <c r="N178" s="156" t="s">
        <v>40</v>
      </c>
      <c r="O178" s="55"/>
      <c r="P178" s="157">
        <f t="shared" si="21"/>
        <v>0</v>
      </c>
      <c r="Q178" s="157">
        <v>6.3600000000000002E-3</v>
      </c>
      <c r="R178" s="157">
        <f t="shared" si="22"/>
        <v>0.14627999999999999</v>
      </c>
      <c r="S178" s="157">
        <v>0</v>
      </c>
      <c r="T178" s="158">
        <f t="shared" si="23"/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59" t="s">
        <v>163</v>
      </c>
      <c r="AT178" s="159" t="s">
        <v>159</v>
      </c>
      <c r="AU178" s="159" t="s">
        <v>102</v>
      </c>
      <c r="AY178" s="14" t="s">
        <v>157</v>
      </c>
      <c r="BE178" s="160">
        <f t="shared" si="24"/>
        <v>0</v>
      </c>
      <c r="BF178" s="160">
        <f t="shared" si="25"/>
        <v>0</v>
      </c>
      <c r="BG178" s="160">
        <f t="shared" si="26"/>
        <v>0</v>
      </c>
      <c r="BH178" s="160">
        <f t="shared" si="27"/>
        <v>0</v>
      </c>
      <c r="BI178" s="160">
        <f t="shared" si="28"/>
        <v>0</v>
      </c>
      <c r="BJ178" s="14" t="s">
        <v>102</v>
      </c>
      <c r="BK178" s="160">
        <f t="shared" si="29"/>
        <v>0</v>
      </c>
      <c r="BL178" s="14" t="s">
        <v>163</v>
      </c>
      <c r="BM178" s="159" t="s">
        <v>343</v>
      </c>
    </row>
    <row r="179" spans="1:65" s="2" customFormat="1" ht="24">
      <c r="A179" s="29"/>
      <c r="B179" s="146"/>
      <c r="C179" s="161" t="s">
        <v>344</v>
      </c>
      <c r="D179" s="161" t="s">
        <v>224</v>
      </c>
      <c r="E179" s="162" t="s">
        <v>345</v>
      </c>
      <c r="F179" s="163" t="s">
        <v>346</v>
      </c>
      <c r="G179" s="164" t="s">
        <v>342</v>
      </c>
      <c r="H179" s="165">
        <v>23</v>
      </c>
      <c r="I179" s="166"/>
      <c r="J179" s="167">
        <f t="shared" si="20"/>
        <v>0</v>
      </c>
      <c r="K179" s="168"/>
      <c r="L179" s="169"/>
      <c r="M179" s="170" t="s">
        <v>1</v>
      </c>
      <c r="N179" s="171" t="s">
        <v>40</v>
      </c>
      <c r="O179" s="55"/>
      <c r="P179" s="157">
        <f t="shared" si="21"/>
        <v>0</v>
      </c>
      <c r="Q179" s="157">
        <v>3.3999999999999998E-3</v>
      </c>
      <c r="R179" s="157">
        <f t="shared" si="22"/>
        <v>7.8200000000000006E-2</v>
      </c>
      <c r="S179" s="157">
        <v>0</v>
      </c>
      <c r="T179" s="158">
        <f t="shared" si="23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59" t="s">
        <v>189</v>
      </c>
      <c r="AT179" s="159" t="s">
        <v>224</v>
      </c>
      <c r="AU179" s="159" t="s">
        <v>102</v>
      </c>
      <c r="AY179" s="14" t="s">
        <v>157</v>
      </c>
      <c r="BE179" s="160">
        <f t="shared" si="24"/>
        <v>0</v>
      </c>
      <c r="BF179" s="160">
        <f t="shared" si="25"/>
        <v>0</v>
      </c>
      <c r="BG179" s="160">
        <f t="shared" si="26"/>
        <v>0</v>
      </c>
      <c r="BH179" s="160">
        <f t="shared" si="27"/>
        <v>0</v>
      </c>
      <c r="BI179" s="160">
        <f t="shared" si="28"/>
        <v>0</v>
      </c>
      <c r="BJ179" s="14" t="s">
        <v>102</v>
      </c>
      <c r="BK179" s="160">
        <f t="shared" si="29"/>
        <v>0</v>
      </c>
      <c r="BL179" s="14" t="s">
        <v>163</v>
      </c>
      <c r="BM179" s="159" t="s">
        <v>347</v>
      </c>
    </row>
    <row r="180" spans="1:65" s="2" customFormat="1" ht="24">
      <c r="A180" s="29"/>
      <c r="B180" s="146"/>
      <c r="C180" s="147" t="s">
        <v>348</v>
      </c>
      <c r="D180" s="147" t="s">
        <v>159</v>
      </c>
      <c r="E180" s="148" t="s">
        <v>349</v>
      </c>
      <c r="F180" s="149" t="s">
        <v>350</v>
      </c>
      <c r="G180" s="150" t="s">
        <v>342</v>
      </c>
      <c r="H180" s="151">
        <v>12</v>
      </c>
      <c r="I180" s="152"/>
      <c r="J180" s="153">
        <f t="shared" si="20"/>
        <v>0</v>
      </c>
      <c r="K180" s="154"/>
      <c r="L180" s="30"/>
      <c r="M180" s="155" t="s">
        <v>1</v>
      </c>
      <c r="N180" s="156" t="s">
        <v>40</v>
      </c>
      <c r="O180" s="55"/>
      <c r="P180" s="157">
        <f t="shared" si="21"/>
        <v>0</v>
      </c>
      <c r="Q180" s="157">
        <v>6.3E-3</v>
      </c>
      <c r="R180" s="157">
        <f t="shared" si="22"/>
        <v>7.5600000000000001E-2</v>
      </c>
      <c r="S180" s="157">
        <v>0</v>
      </c>
      <c r="T180" s="158">
        <f t="shared" si="23"/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59" t="s">
        <v>163</v>
      </c>
      <c r="AT180" s="159" t="s">
        <v>159</v>
      </c>
      <c r="AU180" s="159" t="s">
        <v>102</v>
      </c>
      <c r="AY180" s="14" t="s">
        <v>157</v>
      </c>
      <c r="BE180" s="160">
        <f t="shared" si="24"/>
        <v>0</v>
      </c>
      <c r="BF180" s="160">
        <f t="shared" si="25"/>
        <v>0</v>
      </c>
      <c r="BG180" s="160">
        <f t="shared" si="26"/>
        <v>0</v>
      </c>
      <c r="BH180" s="160">
        <f t="shared" si="27"/>
        <v>0</v>
      </c>
      <c r="BI180" s="160">
        <f t="shared" si="28"/>
        <v>0</v>
      </c>
      <c r="BJ180" s="14" t="s">
        <v>102</v>
      </c>
      <c r="BK180" s="160">
        <f t="shared" si="29"/>
        <v>0</v>
      </c>
      <c r="BL180" s="14" t="s">
        <v>163</v>
      </c>
      <c r="BM180" s="159" t="s">
        <v>351</v>
      </c>
    </row>
    <row r="181" spans="1:65" s="2" customFormat="1" ht="24">
      <c r="A181" s="29"/>
      <c r="B181" s="146"/>
      <c r="C181" s="161" t="s">
        <v>352</v>
      </c>
      <c r="D181" s="161" t="s">
        <v>224</v>
      </c>
      <c r="E181" s="162" t="s">
        <v>353</v>
      </c>
      <c r="F181" s="163" t="s">
        <v>354</v>
      </c>
      <c r="G181" s="164" t="s">
        <v>342</v>
      </c>
      <c r="H181" s="165">
        <v>12</v>
      </c>
      <c r="I181" s="166"/>
      <c r="J181" s="167">
        <f t="shared" si="20"/>
        <v>0</v>
      </c>
      <c r="K181" s="168"/>
      <c r="L181" s="169"/>
      <c r="M181" s="170" t="s">
        <v>1</v>
      </c>
      <c r="N181" s="171" t="s">
        <v>40</v>
      </c>
      <c r="O181" s="55"/>
      <c r="P181" s="157">
        <f t="shared" si="21"/>
        <v>0</v>
      </c>
      <c r="Q181" s="157">
        <v>2.3E-3</v>
      </c>
      <c r="R181" s="157">
        <f t="shared" si="22"/>
        <v>2.76E-2</v>
      </c>
      <c r="S181" s="157">
        <v>0</v>
      </c>
      <c r="T181" s="158">
        <f t="shared" si="23"/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59" t="s">
        <v>189</v>
      </c>
      <c r="AT181" s="159" t="s">
        <v>224</v>
      </c>
      <c r="AU181" s="159" t="s">
        <v>102</v>
      </c>
      <c r="AY181" s="14" t="s">
        <v>157</v>
      </c>
      <c r="BE181" s="160">
        <f t="shared" si="24"/>
        <v>0</v>
      </c>
      <c r="BF181" s="160">
        <f t="shared" si="25"/>
        <v>0</v>
      </c>
      <c r="BG181" s="160">
        <f t="shared" si="26"/>
        <v>0</v>
      </c>
      <c r="BH181" s="160">
        <f t="shared" si="27"/>
        <v>0</v>
      </c>
      <c r="BI181" s="160">
        <f t="shared" si="28"/>
        <v>0</v>
      </c>
      <c r="BJ181" s="14" t="s">
        <v>102</v>
      </c>
      <c r="BK181" s="160">
        <f t="shared" si="29"/>
        <v>0</v>
      </c>
      <c r="BL181" s="14" t="s">
        <v>163</v>
      </c>
      <c r="BM181" s="159" t="s">
        <v>355</v>
      </c>
    </row>
    <row r="182" spans="1:65" s="2" customFormat="1" ht="24">
      <c r="A182" s="29"/>
      <c r="B182" s="146"/>
      <c r="C182" s="147" t="s">
        <v>356</v>
      </c>
      <c r="D182" s="147" t="s">
        <v>159</v>
      </c>
      <c r="E182" s="148" t="s">
        <v>357</v>
      </c>
      <c r="F182" s="149" t="s">
        <v>358</v>
      </c>
      <c r="G182" s="150" t="s">
        <v>171</v>
      </c>
      <c r="H182" s="151">
        <v>15.5</v>
      </c>
      <c r="I182" s="152"/>
      <c r="J182" s="153">
        <f t="shared" si="20"/>
        <v>0</v>
      </c>
      <c r="K182" s="154"/>
      <c r="L182" s="30"/>
      <c r="M182" s="155" t="s">
        <v>1</v>
      </c>
      <c r="N182" s="156" t="s">
        <v>40</v>
      </c>
      <c r="O182" s="55"/>
      <c r="P182" s="157">
        <f t="shared" si="21"/>
        <v>0</v>
      </c>
      <c r="Q182" s="157">
        <v>3.3E-4</v>
      </c>
      <c r="R182" s="157">
        <f t="shared" si="22"/>
        <v>5.1200000000000004E-3</v>
      </c>
      <c r="S182" s="157">
        <v>0</v>
      </c>
      <c r="T182" s="158">
        <f t="shared" si="23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59" t="s">
        <v>163</v>
      </c>
      <c r="AT182" s="159" t="s">
        <v>159</v>
      </c>
      <c r="AU182" s="159" t="s">
        <v>102</v>
      </c>
      <c r="AY182" s="14" t="s">
        <v>157</v>
      </c>
      <c r="BE182" s="160">
        <f t="shared" si="24"/>
        <v>0</v>
      </c>
      <c r="BF182" s="160">
        <f t="shared" si="25"/>
        <v>0</v>
      </c>
      <c r="BG182" s="160">
        <f t="shared" si="26"/>
        <v>0</v>
      </c>
      <c r="BH182" s="160">
        <f t="shared" si="27"/>
        <v>0</v>
      </c>
      <c r="BI182" s="160">
        <f t="shared" si="28"/>
        <v>0</v>
      </c>
      <c r="BJ182" s="14" t="s">
        <v>102</v>
      </c>
      <c r="BK182" s="160">
        <f t="shared" si="29"/>
        <v>0</v>
      </c>
      <c r="BL182" s="14" t="s">
        <v>163</v>
      </c>
      <c r="BM182" s="159" t="s">
        <v>359</v>
      </c>
    </row>
    <row r="183" spans="1:65" s="2" customFormat="1" ht="21.75" customHeight="1">
      <c r="A183" s="29"/>
      <c r="B183" s="146"/>
      <c r="C183" s="161" t="s">
        <v>360</v>
      </c>
      <c r="D183" s="161" t="s">
        <v>224</v>
      </c>
      <c r="E183" s="162" t="s">
        <v>361</v>
      </c>
      <c r="F183" s="163" t="s">
        <v>362</v>
      </c>
      <c r="G183" s="164" t="s">
        <v>171</v>
      </c>
      <c r="H183" s="165">
        <v>15.5</v>
      </c>
      <c r="I183" s="166"/>
      <c r="J183" s="167">
        <f t="shared" si="20"/>
        <v>0</v>
      </c>
      <c r="K183" s="168"/>
      <c r="L183" s="169"/>
      <c r="M183" s="170" t="s">
        <v>1</v>
      </c>
      <c r="N183" s="171" t="s">
        <v>40</v>
      </c>
      <c r="O183" s="55"/>
      <c r="P183" s="157">
        <f t="shared" si="21"/>
        <v>0</v>
      </c>
      <c r="Q183" s="157">
        <v>1.7000000000000001E-2</v>
      </c>
      <c r="R183" s="157">
        <f t="shared" si="22"/>
        <v>0.26350000000000001</v>
      </c>
      <c r="S183" s="157">
        <v>0</v>
      </c>
      <c r="T183" s="158">
        <f t="shared" si="23"/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59" t="s">
        <v>189</v>
      </c>
      <c r="AT183" s="159" t="s">
        <v>224</v>
      </c>
      <c r="AU183" s="159" t="s">
        <v>102</v>
      </c>
      <c r="AY183" s="14" t="s">
        <v>157</v>
      </c>
      <c r="BE183" s="160">
        <f t="shared" si="24"/>
        <v>0</v>
      </c>
      <c r="BF183" s="160">
        <f t="shared" si="25"/>
        <v>0</v>
      </c>
      <c r="BG183" s="160">
        <f t="shared" si="26"/>
        <v>0</v>
      </c>
      <c r="BH183" s="160">
        <f t="shared" si="27"/>
        <v>0</v>
      </c>
      <c r="BI183" s="160">
        <f t="shared" si="28"/>
        <v>0</v>
      </c>
      <c r="BJ183" s="14" t="s">
        <v>102</v>
      </c>
      <c r="BK183" s="160">
        <f t="shared" si="29"/>
        <v>0</v>
      </c>
      <c r="BL183" s="14" t="s">
        <v>163</v>
      </c>
      <c r="BM183" s="159" t="s">
        <v>363</v>
      </c>
    </row>
    <row r="184" spans="1:65" s="2" customFormat="1" ht="24">
      <c r="A184" s="29"/>
      <c r="B184" s="146"/>
      <c r="C184" s="147" t="s">
        <v>364</v>
      </c>
      <c r="D184" s="147" t="s">
        <v>159</v>
      </c>
      <c r="E184" s="148" t="s">
        <v>365</v>
      </c>
      <c r="F184" s="149" t="s">
        <v>366</v>
      </c>
      <c r="G184" s="150" t="s">
        <v>342</v>
      </c>
      <c r="H184" s="151">
        <v>21</v>
      </c>
      <c r="I184" s="152"/>
      <c r="J184" s="153">
        <f t="shared" si="20"/>
        <v>0</v>
      </c>
      <c r="K184" s="154"/>
      <c r="L184" s="30"/>
      <c r="M184" s="155" t="s">
        <v>1</v>
      </c>
      <c r="N184" s="156" t="s">
        <v>40</v>
      </c>
      <c r="O184" s="55"/>
      <c r="P184" s="157">
        <f t="shared" si="21"/>
        <v>0</v>
      </c>
      <c r="Q184" s="157">
        <v>0.13911999999999999</v>
      </c>
      <c r="R184" s="157">
        <f t="shared" si="22"/>
        <v>2.9215200000000001</v>
      </c>
      <c r="S184" s="157">
        <v>0</v>
      </c>
      <c r="T184" s="158">
        <f t="shared" si="23"/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59" t="s">
        <v>163</v>
      </c>
      <c r="AT184" s="159" t="s">
        <v>159</v>
      </c>
      <c r="AU184" s="159" t="s">
        <v>102</v>
      </c>
      <c r="AY184" s="14" t="s">
        <v>157</v>
      </c>
      <c r="BE184" s="160">
        <f t="shared" si="24"/>
        <v>0</v>
      </c>
      <c r="BF184" s="160">
        <f t="shared" si="25"/>
        <v>0</v>
      </c>
      <c r="BG184" s="160">
        <f t="shared" si="26"/>
        <v>0</v>
      </c>
      <c r="BH184" s="160">
        <f t="shared" si="27"/>
        <v>0</v>
      </c>
      <c r="BI184" s="160">
        <f t="shared" si="28"/>
        <v>0</v>
      </c>
      <c r="BJ184" s="14" t="s">
        <v>102</v>
      </c>
      <c r="BK184" s="160">
        <f t="shared" si="29"/>
        <v>0</v>
      </c>
      <c r="BL184" s="14" t="s">
        <v>163</v>
      </c>
      <c r="BM184" s="159" t="s">
        <v>367</v>
      </c>
    </row>
    <row r="185" spans="1:65" s="2" customFormat="1" ht="24">
      <c r="A185" s="29"/>
      <c r="B185" s="146"/>
      <c r="C185" s="161" t="s">
        <v>368</v>
      </c>
      <c r="D185" s="161" t="s">
        <v>224</v>
      </c>
      <c r="E185" s="162" t="s">
        <v>369</v>
      </c>
      <c r="F185" s="163" t="s">
        <v>370</v>
      </c>
      <c r="G185" s="164" t="s">
        <v>342</v>
      </c>
      <c r="H185" s="165">
        <v>21</v>
      </c>
      <c r="I185" s="166"/>
      <c r="J185" s="167">
        <f t="shared" si="20"/>
        <v>0</v>
      </c>
      <c r="K185" s="168"/>
      <c r="L185" s="169"/>
      <c r="M185" s="170" t="s">
        <v>1</v>
      </c>
      <c r="N185" s="171" t="s">
        <v>40</v>
      </c>
      <c r="O185" s="55"/>
      <c r="P185" s="157">
        <f t="shared" si="21"/>
        <v>0</v>
      </c>
      <c r="Q185" s="157">
        <v>4.9889999999999999</v>
      </c>
      <c r="R185" s="157">
        <f t="shared" si="22"/>
        <v>104.76900000000001</v>
      </c>
      <c r="S185" s="157">
        <v>0</v>
      </c>
      <c r="T185" s="158">
        <f t="shared" si="23"/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59" t="s">
        <v>189</v>
      </c>
      <c r="AT185" s="159" t="s">
        <v>224</v>
      </c>
      <c r="AU185" s="159" t="s">
        <v>102</v>
      </c>
      <c r="AY185" s="14" t="s">
        <v>157</v>
      </c>
      <c r="BE185" s="160">
        <f t="shared" si="24"/>
        <v>0</v>
      </c>
      <c r="BF185" s="160">
        <f t="shared" si="25"/>
        <v>0</v>
      </c>
      <c r="BG185" s="160">
        <f t="shared" si="26"/>
        <v>0</v>
      </c>
      <c r="BH185" s="160">
        <f t="shared" si="27"/>
        <v>0</v>
      </c>
      <c r="BI185" s="160">
        <f t="shared" si="28"/>
        <v>0</v>
      </c>
      <c r="BJ185" s="14" t="s">
        <v>102</v>
      </c>
      <c r="BK185" s="160">
        <f t="shared" si="29"/>
        <v>0</v>
      </c>
      <c r="BL185" s="14" t="s">
        <v>163</v>
      </c>
      <c r="BM185" s="159" t="s">
        <v>371</v>
      </c>
    </row>
    <row r="186" spans="1:65" s="12" customFormat="1" ht="22.9" customHeight="1">
      <c r="B186" s="133"/>
      <c r="D186" s="134" t="s">
        <v>73</v>
      </c>
      <c r="E186" s="144" t="s">
        <v>163</v>
      </c>
      <c r="F186" s="144" t="s">
        <v>372</v>
      </c>
      <c r="I186" s="136"/>
      <c r="J186" s="145">
        <f>BK186</f>
        <v>0</v>
      </c>
      <c r="L186" s="133"/>
      <c r="M186" s="138"/>
      <c r="N186" s="139"/>
      <c r="O186" s="139"/>
      <c r="P186" s="140">
        <f>SUM(P187:P194)</f>
        <v>0</v>
      </c>
      <c r="Q186" s="139"/>
      <c r="R186" s="140">
        <f>SUM(R187:R194)</f>
        <v>266.69074000000001</v>
      </c>
      <c r="S186" s="139"/>
      <c r="T186" s="141">
        <f>SUM(T187:T194)</f>
        <v>0</v>
      </c>
      <c r="AR186" s="134" t="s">
        <v>82</v>
      </c>
      <c r="AT186" s="142" t="s">
        <v>73</v>
      </c>
      <c r="AU186" s="142" t="s">
        <v>82</v>
      </c>
      <c r="AY186" s="134" t="s">
        <v>157</v>
      </c>
      <c r="BK186" s="143">
        <f>SUM(BK187:BK194)</f>
        <v>0</v>
      </c>
    </row>
    <row r="187" spans="1:65" s="2" customFormat="1" ht="36">
      <c r="A187" s="29"/>
      <c r="B187" s="146"/>
      <c r="C187" s="147" t="s">
        <v>373</v>
      </c>
      <c r="D187" s="147" t="s">
        <v>159</v>
      </c>
      <c r="E187" s="148" t="s">
        <v>374</v>
      </c>
      <c r="F187" s="149" t="s">
        <v>375</v>
      </c>
      <c r="G187" s="150" t="s">
        <v>162</v>
      </c>
      <c r="H187" s="151">
        <v>97</v>
      </c>
      <c r="I187" s="152"/>
      <c r="J187" s="153">
        <f t="shared" ref="J187:J194" si="30">ROUND(I187*H187,2)</f>
        <v>0</v>
      </c>
      <c r="K187" s="154"/>
      <c r="L187" s="30"/>
      <c r="M187" s="155" t="s">
        <v>1</v>
      </c>
      <c r="N187" s="156" t="s">
        <v>40</v>
      </c>
      <c r="O187" s="55"/>
      <c r="P187" s="157">
        <f t="shared" ref="P187:P194" si="31">O187*H187</f>
        <v>0</v>
      </c>
      <c r="Q187" s="157">
        <v>0.35050999999999999</v>
      </c>
      <c r="R187" s="157">
        <f t="shared" ref="R187:R194" si="32">Q187*H187</f>
        <v>33.999470000000002</v>
      </c>
      <c r="S187" s="157">
        <v>0</v>
      </c>
      <c r="T187" s="158">
        <f t="shared" ref="T187:T194" si="33">S187*H187</f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59" t="s">
        <v>163</v>
      </c>
      <c r="AT187" s="159" t="s">
        <v>159</v>
      </c>
      <c r="AU187" s="159" t="s">
        <v>102</v>
      </c>
      <c r="AY187" s="14" t="s">
        <v>157</v>
      </c>
      <c r="BE187" s="160">
        <f t="shared" ref="BE187:BE194" si="34">IF(N187="základná",J187,0)</f>
        <v>0</v>
      </c>
      <c r="BF187" s="160">
        <f t="shared" ref="BF187:BF194" si="35">IF(N187="znížená",J187,0)</f>
        <v>0</v>
      </c>
      <c r="BG187" s="160">
        <f t="shared" ref="BG187:BG194" si="36">IF(N187="zákl. prenesená",J187,0)</f>
        <v>0</v>
      </c>
      <c r="BH187" s="160">
        <f t="shared" ref="BH187:BH194" si="37">IF(N187="zníž. prenesená",J187,0)</f>
        <v>0</v>
      </c>
      <c r="BI187" s="160">
        <f t="shared" ref="BI187:BI194" si="38">IF(N187="nulová",J187,0)</f>
        <v>0</v>
      </c>
      <c r="BJ187" s="14" t="s">
        <v>102</v>
      </c>
      <c r="BK187" s="160">
        <f t="shared" ref="BK187:BK194" si="39">ROUND(I187*H187,2)</f>
        <v>0</v>
      </c>
      <c r="BL187" s="14" t="s">
        <v>163</v>
      </c>
      <c r="BM187" s="159" t="s">
        <v>376</v>
      </c>
    </row>
    <row r="188" spans="1:65" s="2" customFormat="1" ht="24">
      <c r="A188" s="29"/>
      <c r="B188" s="146"/>
      <c r="C188" s="147" t="s">
        <v>377</v>
      </c>
      <c r="D188" s="147" t="s">
        <v>159</v>
      </c>
      <c r="E188" s="148" t="s">
        <v>378</v>
      </c>
      <c r="F188" s="149" t="s">
        <v>379</v>
      </c>
      <c r="G188" s="150" t="s">
        <v>162</v>
      </c>
      <c r="H188" s="151">
        <v>97</v>
      </c>
      <c r="I188" s="152"/>
      <c r="J188" s="153">
        <f t="shared" si="30"/>
        <v>0</v>
      </c>
      <c r="K188" s="154"/>
      <c r="L188" s="30"/>
      <c r="M188" s="155" t="s">
        <v>1</v>
      </c>
      <c r="N188" s="156" t="s">
        <v>40</v>
      </c>
      <c r="O188" s="55"/>
      <c r="P188" s="157">
        <f t="shared" si="31"/>
        <v>0</v>
      </c>
      <c r="Q188" s="157">
        <v>0.30059999999999998</v>
      </c>
      <c r="R188" s="157">
        <f t="shared" si="32"/>
        <v>29.158200000000001</v>
      </c>
      <c r="S188" s="157">
        <v>0</v>
      </c>
      <c r="T188" s="158">
        <f t="shared" si="33"/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59" t="s">
        <v>163</v>
      </c>
      <c r="AT188" s="159" t="s">
        <v>159</v>
      </c>
      <c r="AU188" s="159" t="s">
        <v>102</v>
      </c>
      <c r="AY188" s="14" t="s">
        <v>157</v>
      </c>
      <c r="BE188" s="160">
        <f t="shared" si="34"/>
        <v>0</v>
      </c>
      <c r="BF188" s="160">
        <f t="shared" si="35"/>
        <v>0</v>
      </c>
      <c r="BG188" s="160">
        <f t="shared" si="36"/>
        <v>0</v>
      </c>
      <c r="BH188" s="160">
        <f t="shared" si="37"/>
        <v>0</v>
      </c>
      <c r="BI188" s="160">
        <f t="shared" si="38"/>
        <v>0</v>
      </c>
      <c r="BJ188" s="14" t="s">
        <v>102</v>
      </c>
      <c r="BK188" s="160">
        <f t="shared" si="39"/>
        <v>0</v>
      </c>
      <c r="BL188" s="14" t="s">
        <v>163</v>
      </c>
      <c r="BM188" s="159" t="s">
        <v>380</v>
      </c>
    </row>
    <row r="189" spans="1:65" s="2" customFormat="1" ht="24">
      <c r="A189" s="29"/>
      <c r="B189" s="146"/>
      <c r="C189" s="147" t="s">
        <v>381</v>
      </c>
      <c r="D189" s="147" t="s">
        <v>159</v>
      </c>
      <c r="E189" s="148" t="s">
        <v>382</v>
      </c>
      <c r="F189" s="149" t="s">
        <v>383</v>
      </c>
      <c r="G189" s="150" t="s">
        <v>162</v>
      </c>
      <c r="H189" s="151">
        <v>155.636</v>
      </c>
      <c r="I189" s="152"/>
      <c r="J189" s="153">
        <f t="shared" si="30"/>
        <v>0</v>
      </c>
      <c r="K189" s="154"/>
      <c r="L189" s="30"/>
      <c r="M189" s="155" t="s">
        <v>1</v>
      </c>
      <c r="N189" s="156" t="s">
        <v>40</v>
      </c>
      <c r="O189" s="55"/>
      <c r="P189" s="157">
        <f t="shared" si="31"/>
        <v>0</v>
      </c>
      <c r="Q189" s="157">
        <v>0.4</v>
      </c>
      <c r="R189" s="157">
        <f t="shared" si="32"/>
        <v>62.254399999999997</v>
      </c>
      <c r="S189" s="157">
        <v>0</v>
      </c>
      <c r="T189" s="158">
        <f t="shared" si="33"/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59" t="s">
        <v>163</v>
      </c>
      <c r="AT189" s="159" t="s">
        <v>159</v>
      </c>
      <c r="AU189" s="159" t="s">
        <v>102</v>
      </c>
      <c r="AY189" s="14" t="s">
        <v>157</v>
      </c>
      <c r="BE189" s="160">
        <f t="shared" si="34"/>
        <v>0</v>
      </c>
      <c r="BF189" s="160">
        <f t="shared" si="35"/>
        <v>0</v>
      </c>
      <c r="BG189" s="160">
        <f t="shared" si="36"/>
        <v>0</v>
      </c>
      <c r="BH189" s="160">
        <f t="shared" si="37"/>
        <v>0</v>
      </c>
      <c r="BI189" s="160">
        <f t="shared" si="38"/>
        <v>0</v>
      </c>
      <c r="BJ189" s="14" t="s">
        <v>102</v>
      </c>
      <c r="BK189" s="160">
        <f t="shared" si="39"/>
        <v>0</v>
      </c>
      <c r="BL189" s="14" t="s">
        <v>163</v>
      </c>
      <c r="BM189" s="159" t="s">
        <v>384</v>
      </c>
    </row>
    <row r="190" spans="1:65" s="2" customFormat="1" ht="24">
      <c r="A190" s="29"/>
      <c r="B190" s="146"/>
      <c r="C190" s="147" t="s">
        <v>385</v>
      </c>
      <c r="D190" s="147" t="s">
        <v>159</v>
      </c>
      <c r="E190" s="148" t="s">
        <v>386</v>
      </c>
      <c r="F190" s="149" t="s">
        <v>387</v>
      </c>
      <c r="G190" s="150" t="s">
        <v>175</v>
      </c>
      <c r="H190" s="151">
        <v>15.864000000000001</v>
      </c>
      <c r="I190" s="152"/>
      <c r="J190" s="153">
        <f t="shared" si="30"/>
        <v>0</v>
      </c>
      <c r="K190" s="154"/>
      <c r="L190" s="30"/>
      <c r="M190" s="155" t="s">
        <v>1</v>
      </c>
      <c r="N190" s="156" t="s">
        <v>40</v>
      </c>
      <c r="O190" s="55"/>
      <c r="P190" s="157">
        <f t="shared" si="31"/>
        <v>0</v>
      </c>
      <c r="Q190" s="157">
        <v>2.1922799999999998</v>
      </c>
      <c r="R190" s="157">
        <f t="shared" si="32"/>
        <v>34.778329999999997</v>
      </c>
      <c r="S190" s="157">
        <v>0</v>
      </c>
      <c r="T190" s="158">
        <f t="shared" si="33"/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59" t="s">
        <v>163</v>
      </c>
      <c r="AT190" s="159" t="s">
        <v>159</v>
      </c>
      <c r="AU190" s="159" t="s">
        <v>102</v>
      </c>
      <c r="AY190" s="14" t="s">
        <v>157</v>
      </c>
      <c r="BE190" s="160">
        <f t="shared" si="34"/>
        <v>0</v>
      </c>
      <c r="BF190" s="160">
        <f t="shared" si="35"/>
        <v>0</v>
      </c>
      <c r="BG190" s="160">
        <f t="shared" si="36"/>
        <v>0</v>
      </c>
      <c r="BH190" s="160">
        <f t="shared" si="37"/>
        <v>0</v>
      </c>
      <c r="BI190" s="160">
        <f t="shared" si="38"/>
        <v>0</v>
      </c>
      <c r="BJ190" s="14" t="s">
        <v>102</v>
      </c>
      <c r="BK190" s="160">
        <f t="shared" si="39"/>
        <v>0</v>
      </c>
      <c r="BL190" s="14" t="s">
        <v>163</v>
      </c>
      <c r="BM190" s="159" t="s">
        <v>388</v>
      </c>
    </row>
    <row r="191" spans="1:65" s="2" customFormat="1" ht="24">
      <c r="A191" s="29"/>
      <c r="B191" s="146"/>
      <c r="C191" s="147" t="s">
        <v>389</v>
      </c>
      <c r="D191" s="147" t="s">
        <v>159</v>
      </c>
      <c r="E191" s="148" t="s">
        <v>390</v>
      </c>
      <c r="F191" s="149" t="s">
        <v>391</v>
      </c>
      <c r="G191" s="150" t="s">
        <v>175</v>
      </c>
      <c r="H191" s="151">
        <v>10.64</v>
      </c>
      <c r="I191" s="152"/>
      <c r="J191" s="153">
        <f t="shared" si="30"/>
        <v>0</v>
      </c>
      <c r="K191" s="154"/>
      <c r="L191" s="30"/>
      <c r="M191" s="155" t="s">
        <v>1</v>
      </c>
      <c r="N191" s="156" t="s">
        <v>40</v>
      </c>
      <c r="O191" s="55"/>
      <c r="P191" s="157">
        <f t="shared" si="31"/>
        <v>0</v>
      </c>
      <c r="Q191" s="157">
        <v>2.40645</v>
      </c>
      <c r="R191" s="157">
        <f t="shared" si="32"/>
        <v>25.60463</v>
      </c>
      <c r="S191" s="157">
        <v>0</v>
      </c>
      <c r="T191" s="158">
        <f t="shared" si="33"/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59" t="s">
        <v>163</v>
      </c>
      <c r="AT191" s="159" t="s">
        <v>159</v>
      </c>
      <c r="AU191" s="159" t="s">
        <v>102</v>
      </c>
      <c r="AY191" s="14" t="s">
        <v>157</v>
      </c>
      <c r="BE191" s="160">
        <f t="shared" si="34"/>
        <v>0</v>
      </c>
      <c r="BF191" s="160">
        <f t="shared" si="35"/>
        <v>0</v>
      </c>
      <c r="BG191" s="160">
        <f t="shared" si="36"/>
        <v>0</v>
      </c>
      <c r="BH191" s="160">
        <f t="shared" si="37"/>
        <v>0</v>
      </c>
      <c r="BI191" s="160">
        <f t="shared" si="38"/>
        <v>0</v>
      </c>
      <c r="BJ191" s="14" t="s">
        <v>102</v>
      </c>
      <c r="BK191" s="160">
        <f t="shared" si="39"/>
        <v>0</v>
      </c>
      <c r="BL191" s="14" t="s">
        <v>163</v>
      </c>
      <c r="BM191" s="159" t="s">
        <v>392</v>
      </c>
    </row>
    <row r="192" spans="1:65" s="2" customFormat="1" ht="33" customHeight="1">
      <c r="A192" s="29"/>
      <c r="B192" s="146"/>
      <c r="C192" s="147" t="s">
        <v>393</v>
      </c>
      <c r="D192" s="147" t="s">
        <v>159</v>
      </c>
      <c r="E192" s="148" t="s">
        <v>394</v>
      </c>
      <c r="F192" s="149" t="s">
        <v>395</v>
      </c>
      <c r="G192" s="150" t="s">
        <v>175</v>
      </c>
      <c r="H192" s="151">
        <v>2.4</v>
      </c>
      <c r="I192" s="152"/>
      <c r="J192" s="153">
        <f t="shared" si="30"/>
        <v>0</v>
      </c>
      <c r="K192" s="154"/>
      <c r="L192" s="30"/>
      <c r="M192" s="155" t="s">
        <v>1</v>
      </c>
      <c r="N192" s="156" t="s">
        <v>40</v>
      </c>
      <c r="O192" s="55"/>
      <c r="P192" s="157">
        <f t="shared" si="31"/>
        <v>0</v>
      </c>
      <c r="Q192" s="157">
        <v>2.2632400000000001</v>
      </c>
      <c r="R192" s="157">
        <f t="shared" si="32"/>
        <v>5.4317799999999998</v>
      </c>
      <c r="S192" s="157">
        <v>0</v>
      </c>
      <c r="T192" s="158">
        <f t="shared" si="33"/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59" t="s">
        <v>163</v>
      </c>
      <c r="AT192" s="159" t="s">
        <v>159</v>
      </c>
      <c r="AU192" s="159" t="s">
        <v>102</v>
      </c>
      <c r="AY192" s="14" t="s">
        <v>157</v>
      </c>
      <c r="BE192" s="160">
        <f t="shared" si="34"/>
        <v>0</v>
      </c>
      <c r="BF192" s="160">
        <f t="shared" si="35"/>
        <v>0</v>
      </c>
      <c r="BG192" s="160">
        <f t="shared" si="36"/>
        <v>0</v>
      </c>
      <c r="BH192" s="160">
        <f t="shared" si="37"/>
        <v>0</v>
      </c>
      <c r="BI192" s="160">
        <f t="shared" si="38"/>
        <v>0</v>
      </c>
      <c r="BJ192" s="14" t="s">
        <v>102</v>
      </c>
      <c r="BK192" s="160">
        <f t="shared" si="39"/>
        <v>0</v>
      </c>
      <c r="BL192" s="14" t="s">
        <v>163</v>
      </c>
      <c r="BM192" s="159" t="s">
        <v>396</v>
      </c>
    </row>
    <row r="193" spans="1:65" s="2" customFormat="1" ht="33" customHeight="1">
      <c r="A193" s="29"/>
      <c r="B193" s="146"/>
      <c r="C193" s="147" t="s">
        <v>397</v>
      </c>
      <c r="D193" s="147" t="s">
        <v>159</v>
      </c>
      <c r="E193" s="148" t="s">
        <v>398</v>
      </c>
      <c r="F193" s="149" t="s">
        <v>399</v>
      </c>
      <c r="G193" s="150" t="s">
        <v>162</v>
      </c>
      <c r="H193" s="151">
        <v>50.4</v>
      </c>
      <c r="I193" s="152"/>
      <c r="J193" s="153">
        <f t="shared" si="30"/>
        <v>0</v>
      </c>
      <c r="K193" s="154"/>
      <c r="L193" s="30"/>
      <c r="M193" s="155" t="s">
        <v>1</v>
      </c>
      <c r="N193" s="156" t="s">
        <v>40</v>
      </c>
      <c r="O193" s="55"/>
      <c r="P193" s="157">
        <f t="shared" si="31"/>
        <v>0</v>
      </c>
      <c r="Q193" s="157">
        <v>0.13522000000000001</v>
      </c>
      <c r="R193" s="157">
        <f t="shared" si="32"/>
        <v>6.8150899999999996</v>
      </c>
      <c r="S193" s="157">
        <v>0</v>
      </c>
      <c r="T193" s="158">
        <f t="shared" si="33"/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59" t="s">
        <v>163</v>
      </c>
      <c r="AT193" s="159" t="s">
        <v>159</v>
      </c>
      <c r="AU193" s="159" t="s">
        <v>102</v>
      </c>
      <c r="AY193" s="14" t="s">
        <v>157</v>
      </c>
      <c r="BE193" s="160">
        <f t="shared" si="34"/>
        <v>0</v>
      </c>
      <c r="BF193" s="160">
        <f t="shared" si="35"/>
        <v>0</v>
      </c>
      <c r="BG193" s="160">
        <f t="shared" si="36"/>
        <v>0</v>
      </c>
      <c r="BH193" s="160">
        <f t="shared" si="37"/>
        <v>0</v>
      </c>
      <c r="BI193" s="160">
        <f t="shared" si="38"/>
        <v>0</v>
      </c>
      <c r="BJ193" s="14" t="s">
        <v>102</v>
      </c>
      <c r="BK193" s="160">
        <f t="shared" si="39"/>
        <v>0</v>
      </c>
      <c r="BL193" s="14" t="s">
        <v>163</v>
      </c>
      <c r="BM193" s="159" t="s">
        <v>400</v>
      </c>
    </row>
    <row r="194" spans="1:65" s="2" customFormat="1" ht="36">
      <c r="A194" s="29"/>
      <c r="B194" s="146"/>
      <c r="C194" s="147" t="s">
        <v>401</v>
      </c>
      <c r="D194" s="147" t="s">
        <v>159</v>
      </c>
      <c r="E194" s="148" t="s">
        <v>402</v>
      </c>
      <c r="F194" s="149" t="s">
        <v>403</v>
      </c>
      <c r="G194" s="150" t="s">
        <v>162</v>
      </c>
      <c r="H194" s="151">
        <v>97</v>
      </c>
      <c r="I194" s="152"/>
      <c r="J194" s="153">
        <f t="shared" si="30"/>
        <v>0</v>
      </c>
      <c r="K194" s="154"/>
      <c r="L194" s="30"/>
      <c r="M194" s="155" t="s">
        <v>1</v>
      </c>
      <c r="N194" s="156" t="s">
        <v>40</v>
      </c>
      <c r="O194" s="55"/>
      <c r="P194" s="157">
        <f t="shared" si="31"/>
        <v>0</v>
      </c>
      <c r="Q194" s="157">
        <v>0.70772000000000002</v>
      </c>
      <c r="R194" s="157">
        <f t="shared" si="32"/>
        <v>68.648840000000007</v>
      </c>
      <c r="S194" s="157">
        <v>0</v>
      </c>
      <c r="T194" s="158">
        <f t="shared" si="33"/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59" t="s">
        <v>163</v>
      </c>
      <c r="AT194" s="159" t="s">
        <v>159</v>
      </c>
      <c r="AU194" s="159" t="s">
        <v>102</v>
      </c>
      <c r="AY194" s="14" t="s">
        <v>157</v>
      </c>
      <c r="BE194" s="160">
        <f t="shared" si="34"/>
        <v>0</v>
      </c>
      <c r="BF194" s="160">
        <f t="shared" si="35"/>
        <v>0</v>
      </c>
      <c r="BG194" s="160">
        <f t="shared" si="36"/>
        <v>0</v>
      </c>
      <c r="BH194" s="160">
        <f t="shared" si="37"/>
        <v>0</v>
      </c>
      <c r="BI194" s="160">
        <f t="shared" si="38"/>
        <v>0</v>
      </c>
      <c r="BJ194" s="14" t="s">
        <v>102</v>
      </c>
      <c r="BK194" s="160">
        <f t="shared" si="39"/>
        <v>0</v>
      </c>
      <c r="BL194" s="14" t="s">
        <v>163</v>
      </c>
      <c r="BM194" s="159" t="s">
        <v>404</v>
      </c>
    </row>
    <row r="195" spans="1:65" s="12" customFormat="1" ht="22.9" customHeight="1">
      <c r="B195" s="133"/>
      <c r="D195" s="134" t="s">
        <v>73</v>
      </c>
      <c r="E195" s="144" t="s">
        <v>177</v>
      </c>
      <c r="F195" s="144" t="s">
        <v>405</v>
      </c>
      <c r="I195" s="136"/>
      <c r="J195" s="145">
        <f>BK195</f>
        <v>0</v>
      </c>
      <c r="L195" s="133"/>
      <c r="M195" s="138"/>
      <c r="N195" s="139"/>
      <c r="O195" s="139"/>
      <c r="P195" s="140">
        <f>SUM(P196:P201)</f>
        <v>0</v>
      </c>
      <c r="Q195" s="139"/>
      <c r="R195" s="140">
        <f>SUM(R196:R201)</f>
        <v>5208.1201300000002</v>
      </c>
      <c r="S195" s="139"/>
      <c r="T195" s="141">
        <f>SUM(T196:T201)</f>
        <v>0</v>
      </c>
      <c r="AR195" s="134" t="s">
        <v>82</v>
      </c>
      <c r="AT195" s="142" t="s">
        <v>73</v>
      </c>
      <c r="AU195" s="142" t="s">
        <v>82</v>
      </c>
      <c r="AY195" s="134" t="s">
        <v>157</v>
      </c>
      <c r="BK195" s="143">
        <f>SUM(BK196:BK201)</f>
        <v>0</v>
      </c>
    </row>
    <row r="196" spans="1:65" s="2" customFormat="1" ht="24">
      <c r="A196" s="29"/>
      <c r="B196" s="146"/>
      <c r="C196" s="147" t="s">
        <v>406</v>
      </c>
      <c r="D196" s="147" t="s">
        <v>159</v>
      </c>
      <c r="E196" s="148" t="s">
        <v>407</v>
      </c>
      <c r="F196" s="149" t="s">
        <v>408</v>
      </c>
      <c r="G196" s="150" t="s">
        <v>162</v>
      </c>
      <c r="H196" s="151">
        <v>4984.1000000000004</v>
      </c>
      <c r="I196" s="152"/>
      <c r="J196" s="153">
        <f t="shared" ref="J196:J201" si="40">ROUND(I196*H196,2)</f>
        <v>0</v>
      </c>
      <c r="K196" s="154"/>
      <c r="L196" s="30"/>
      <c r="M196" s="155" t="s">
        <v>1</v>
      </c>
      <c r="N196" s="156" t="s">
        <v>40</v>
      </c>
      <c r="O196" s="55"/>
      <c r="P196" s="157">
        <f t="shared" ref="P196:P201" si="41">O196*H196</f>
        <v>0</v>
      </c>
      <c r="Q196" s="157">
        <v>0.46166000000000001</v>
      </c>
      <c r="R196" s="157">
        <f t="shared" ref="R196:R201" si="42">Q196*H196</f>
        <v>2300.9596099999999</v>
      </c>
      <c r="S196" s="157">
        <v>0</v>
      </c>
      <c r="T196" s="158">
        <f t="shared" ref="T196:T201" si="43">S196*H196</f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59" t="s">
        <v>163</v>
      </c>
      <c r="AT196" s="159" t="s">
        <v>159</v>
      </c>
      <c r="AU196" s="159" t="s">
        <v>102</v>
      </c>
      <c r="AY196" s="14" t="s">
        <v>157</v>
      </c>
      <c r="BE196" s="160">
        <f t="shared" ref="BE196:BE201" si="44">IF(N196="základná",J196,0)</f>
        <v>0</v>
      </c>
      <c r="BF196" s="160">
        <f t="shared" ref="BF196:BF201" si="45">IF(N196="znížená",J196,0)</f>
        <v>0</v>
      </c>
      <c r="BG196" s="160">
        <f t="shared" ref="BG196:BG201" si="46">IF(N196="zákl. prenesená",J196,0)</f>
        <v>0</v>
      </c>
      <c r="BH196" s="160">
        <f t="shared" ref="BH196:BH201" si="47">IF(N196="zníž. prenesená",J196,0)</f>
        <v>0</v>
      </c>
      <c r="BI196" s="160">
        <f t="shared" ref="BI196:BI201" si="48">IF(N196="nulová",J196,0)</f>
        <v>0</v>
      </c>
      <c r="BJ196" s="14" t="s">
        <v>102</v>
      </c>
      <c r="BK196" s="160">
        <f t="shared" ref="BK196:BK201" si="49">ROUND(I196*H196,2)</f>
        <v>0</v>
      </c>
      <c r="BL196" s="14" t="s">
        <v>163</v>
      </c>
      <c r="BM196" s="159" t="s">
        <v>409</v>
      </c>
    </row>
    <row r="197" spans="1:65" s="2" customFormat="1" ht="36">
      <c r="A197" s="29"/>
      <c r="B197" s="146"/>
      <c r="C197" s="147" t="s">
        <v>410</v>
      </c>
      <c r="D197" s="147" t="s">
        <v>159</v>
      </c>
      <c r="E197" s="148" t="s">
        <v>411</v>
      </c>
      <c r="F197" s="149" t="s">
        <v>412</v>
      </c>
      <c r="G197" s="150" t="s">
        <v>162</v>
      </c>
      <c r="H197" s="151">
        <v>4334</v>
      </c>
      <c r="I197" s="152"/>
      <c r="J197" s="153">
        <f t="shared" si="40"/>
        <v>0</v>
      </c>
      <c r="K197" s="154"/>
      <c r="L197" s="30"/>
      <c r="M197" s="155" t="s">
        <v>1</v>
      </c>
      <c r="N197" s="156" t="s">
        <v>40</v>
      </c>
      <c r="O197" s="55"/>
      <c r="P197" s="157">
        <f t="shared" si="41"/>
        <v>0</v>
      </c>
      <c r="Q197" s="157">
        <v>0.35338000000000003</v>
      </c>
      <c r="R197" s="157">
        <f t="shared" si="42"/>
        <v>1531.54892</v>
      </c>
      <c r="S197" s="157">
        <v>0</v>
      </c>
      <c r="T197" s="158">
        <f t="shared" si="43"/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59" t="s">
        <v>163</v>
      </c>
      <c r="AT197" s="159" t="s">
        <v>159</v>
      </c>
      <c r="AU197" s="159" t="s">
        <v>102</v>
      </c>
      <c r="AY197" s="14" t="s">
        <v>157</v>
      </c>
      <c r="BE197" s="160">
        <f t="shared" si="44"/>
        <v>0</v>
      </c>
      <c r="BF197" s="160">
        <f t="shared" si="45"/>
        <v>0</v>
      </c>
      <c r="BG197" s="160">
        <f t="shared" si="46"/>
        <v>0</v>
      </c>
      <c r="BH197" s="160">
        <f t="shared" si="47"/>
        <v>0</v>
      </c>
      <c r="BI197" s="160">
        <f t="shared" si="48"/>
        <v>0</v>
      </c>
      <c r="BJ197" s="14" t="s">
        <v>102</v>
      </c>
      <c r="BK197" s="160">
        <f t="shared" si="49"/>
        <v>0</v>
      </c>
      <c r="BL197" s="14" t="s">
        <v>163</v>
      </c>
      <c r="BM197" s="159" t="s">
        <v>413</v>
      </c>
    </row>
    <row r="198" spans="1:65" s="2" customFormat="1" ht="33" customHeight="1">
      <c r="A198" s="29"/>
      <c r="B198" s="146"/>
      <c r="C198" s="147" t="s">
        <v>414</v>
      </c>
      <c r="D198" s="147" t="s">
        <v>159</v>
      </c>
      <c r="E198" s="148" t="s">
        <v>415</v>
      </c>
      <c r="F198" s="149" t="s">
        <v>416</v>
      </c>
      <c r="G198" s="150" t="s">
        <v>162</v>
      </c>
      <c r="H198" s="151">
        <v>4334</v>
      </c>
      <c r="I198" s="152"/>
      <c r="J198" s="153">
        <f t="shared" si="40"/>
        <v>0</v>
      </c>
      <c r="K198" s="154"/>
      <c r="L198" s="30"/>
      <c r="M198" s="155" t="s">
        <v>1</v>
      </c>
      <c r="N198" s="156" t="s">
        <v>40</v>
      </c>
      <c r="O198" s="55"/>
      <c r="P198" s="157">
        <f t="shared" si="41"/>
        <v>0</v>
      </c>
      <c r="Q198" s="157">
        <v>5.7099999999999998E-3</v>
      </c>
      <c r="R198" s="157">
        <f t="shared" si="42"/>
        <v>24.747140000000002</v>
      </c>
      <c r="S198" s="157">
        <v>0</v>
      </c>
      <c r="T198" s="158">
        <f t="shared" si="43"/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59" t="s">
        <v>163</v>
      </c>
      <c r="AT198" s="159" t="s">
        <v>159</v>
      </c>
      <c r="AU198" s="159" t="s">
        <v>102</v>
      </c>
      <c r="AY198" s="14" t="s">
        <v>157</v>
      </c>
      <c r="BE198" s="160">
        <f t="shared" si="44"/>
        <v>0</v>
      </c>
      <c r="BF198" s="160">
        <f t="shared" si="45"/>
        <v>0</v>
      </c>
      <c r="BG198" s="160">
        <f t="shared" si="46"/>
        <v>0</v>
      </c>
      <c r="BH198" s="160">
        <f t="shared" si="47"/>
        <v>0</v>
      </c>
      <c r="BI198" s="160">
        <f t="shared" si="48"/>
        <v>0</v>
      </c>
      <c r="BJ198" s="14" t="s">
        <v>102</v>
      </c>
      <c r="BK198" s="160">
        <f t="shared" si="49"/>
        <v>0</v>
      </c>
      <c r="BL198" s="14" t="s">
        <v>163</v>
      </c>
      <c r="BM198" s="159" t="s">
        <v>417</v>
      </c>
    </row>
    <row r="199" spans="1:65" s="2" customFormat="1" ht="33" customHeight="1">
      <c r="A199" s="29"/>
      <c r="B199" s="146"/>
      <c r="C199" s="147" t="s">
        <v>418</v>
      </c>
      <c r="D199" s="147" t="s">
        <v>159</v>
      </c>
      <c r="E199" s="148" t="s">
        <v>419</v>
      </c>
      <c r="F199" s="149" t="s">
        <v>420</v>
      </c>
      <c r="G199" s="150" t="s">
        <v>162</v>
      </c>
      <c r="H199" s="151">
        <v>4334</v>
      </c>
      <c r="I199" s="152"/>
      <c r="J199" s="153">
        <f t="shared" si="40"/>
        <v>0</v>
      </c>
      <c r="K199" s="154"/>
      <c r="L199" s="30"/>
      <c r="M199" s="155" t="s">
        <v>1</v>
      </c>
      <c r="N199" s="156" t="s">
        <v>40</v>
      </c>
      <c r="O199" s="55"/>
      <c r="P199" s="157">
        <f t="shared" si="41"/>
        <v>0</v>
      </c>
      <c r="Q199" s="157">
        <v>5.1000000000000004E-4</v>
      </c>
      <c r="R199" s="157">
        <f t="shared" si="42"/>
        <v>2.21034</v>
      </c>
      <c r="S199" s="157">
        <v>0</v>
      </c>
      <c r="T199" s="158">
        <f t="shared" si="43"/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59" t="s">
        <v>163</v>
      </c>
      <c r="AT199" s="159" t="s">
        <v>159</v>
      </c>
      <c r="AU199" s="159" t="s">
        <v>102</v>
      </c>
      <c r="AY199" s="14" t="s">
        <v>157</v>
      </c>
      <c r="BE199" s="160">
        <f t="shared" si="44"/>
        <v>0</v>
      </c>
      <c r="BF199" s="160">
        <f t="shared" si="45"/>
        <v>0</v>
      </c>
      <c r="BG199" s="160">
        <f t="shared" si="46"/>
        <v>0</v>
      </c>
      <c r="BH199" s="160">
        <f t="shared" si="47"/>
        <v>0</v>
      </c>
      <c r="BI199" s="160">
        <f t="shared" si="48"/>
        <v>0</v>
      </c>
      <c r="BJ199" s="14" t="s">
        <v>102</v>
      </c>
      <c r="BK199" s="160">
        <f t="shared" si="49"/>
        <v>0</v>
      </c>
      <c r="BL199" s="14" t="s">
        <v>163</v>
      </c>
      <c r="BM199" s="159" t="s">
        <v>421</v>
      </c>
    </row>
    <row r="200" spans="1:65" s="2" customFormat="1" ht="33" customHeight="1">
      <c r="A200" s="29"/>
      <c r="B200" s="146"/>
      <c r="C200" s="147" t="s">
        <v>422</v>
      </c>
      <c r="D200" s="147" t="s">
        <v>159</v>
      </c>
      <c r="E200" s="148" t="s">
        <v>423</v>
      </c>
      <c r="F200" s="149" t="s">
        <v>424</v>
      </c>
      <c r="G200" s="150" t="s">
        <v>162</v>
      </c>
      <c r="H200" s="151">
        <v>4334</v>
      </c>
      <c r="I200" s="152"/>
      <c r="J200" s="153">
        <f t="shared" si="40"/>
        <v>0</v>
      </c>
      <c r="K200" s="154"/>
      <c r="L200" s="30"/>
      <c r="M200" s="155" t="s">
        <v>1</v>
      </c>
      <c r="N200" s="156" t="s">
        <v>40</v>
      </c>
      <c r="O200" s="55"/>
      <c r="P200" s="157">
        <f t="shared" si="41"/>
        <v>0</v>
      </c>
      <c r="Q200" s="157">
        <v>0.12966</v>
      </c>
      <c r="R200" s="157">
        <f t="shared" si="42"/>
        <v>561.94644000000005</v>
      </c>
      <c r="S200" s="157">
        <v>0</v>
      </c>
      <c r="T200" s="158">
        <f t="shared" si="43"/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59" t="s">
        <v>163</v>
      </c>
      <c r="AT200" s="159" t="s">
        <v>159</v>
      </c>
      <c r="AU200" s="159" t="s">
        <v>102</v>
      </c>
      <c r="AY200" s="14" t="s">
        <v>157</v>
      </c>
      <c r="BE200" s="160">
        <f t="shared" si="44"/>
        <v>0</v>
      </c>
      <c r="BF200" s="160">
        <f t="shared" si="45"/>
        <v>0</v>
      </c>
      <c r="BG200" s="160">
        <f t="shared" si="46"/>
        <v>0</v>
      </c>
      <c r="BH200" s="160">
        <f t="shared" si="47"/>
        <v>0</v>
      </c>
      <c r="BI200" s="160">
        <f t="shared" si="48"/>
        <v>0</v>
      </c>
      <c r="BJ200" s="14" t="s">
        <v>102</v>
      </c>
      <c r="BK200" s="160">
        <f t="shared" si="49"/>
        <v>0</v>
      </c>
      <c r="BL200" s="14" t="s">
        <v>163</v>
      </c>
      <c r="BM200" s="159" t="s">
        <v>425</v>
      </c>
    </row>
    <row r="201" spans="1:65" s="2" customFormat="1" ht="36">
      <c r="A201" s="29"/>
      <c r="B201" s="146"/>
      <c r="C201" s="147" t="s">
        <v>426</v>
      </c>
      <c r="D201" s="147" t="s">
        <v>159</v>
      </c>
      <c r="E201" s="148" t="s">
        <v>427</v>
      </c>
      <c r="F201" s="149" t="s">
        <v>428</v>
      </c>
      <c r="G201" s="150" t="s">
        <v>162</v>
      </c>
      <c r="H201" s="151">
        <v>4334</v>
      </c>
      <c r="I201" s="152"/>
      <c r="J201" s="153">
        <f t="shared" si="40"/>
        <v>0</v>
      </c>
      <c r="K201" s="154"/>
      <c r="L201" s="30"/>
      <c r="M201" s="155" t="s">
        <v>1</v>
      </c>
      <c r="N201" s="156" t="s">
        <v>40</v>
      </c>
      <c r="O201" s="55"/>
      <c r="P201" s="157">
        <f t="shared" si="41"/>
        <v>0</v>
      </c>
      <c r="Q201" s="157">
        <v>0.18151999999999999</v>
      </c>
      <c r="R201" s="157">
        <f t="shared" si="42"/>
        <v>786.70767999999998</v>
      </c>
      <c r="S201" s="157">
        <v>0</v>
      </c>
      <c r="T201" s="158">
        <f t="shared" si="43"/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59" t="s">
        <v>163</v>
      </c>
      <c r="AT201" s="159" t="s">
        <v>159</v>
      </c>
      <c r="AU201" s="159" t="s">
        <v>102</v>
      </c>
      <c r="AY201" s="14" t="s">
        <v>157</v>
      </c>
      <c r="BE201" s="160">
        <f t="shared" si="44"/>
        <v>0</v>
      </c>
      <c r="BF201" s="160">
        <f t="shared" si="45"/>
        <v>0</v>
      </c>
      <c r="BG201" s="160">
        <f t="shared" si="46"/>
        <v>0</v>
      </c>
      <c r="BH201" s="160">
        <f t="shared" si="47"/>
        <v>0</v>
      </c>
      <c r="BI201" s="160">
        <f t="shared" si="48"/>
        <v>0</v>
      </c>
      <c r="BJ201" s="14" t="s">
        <v>102</v>
      </c>
      <c r="BK201" s="160">
        <f t="shared" si="49"/>
        <v>0</v>
      </c>
      <c r="BL201" s="14" t="s">
        <v>163</v>
      </c>
      <c r="BM201" s="159" t="s">
        <v>429</v>
      </c>
    </row>
    <row r="202" spans="1:65" s="12" customFormat="1" ht="22.9" customHeight="1">
      <c r="B202" s="133"/>
      <c r="D202" s="134" t="s">
        <v>73</v>
      </c>
      <c r="E202" s="144" t="s">
        <v>181</v>
      </c>
      <c r="F202" s="144" t="s">
        <v>430</v>
      </c>
      <c r="I202" s="136"/>
      <c r="J202" s="145">
        <f>BK202</f>
        <v>0</v>
      </c>
      <c r="L202" s="133"/>
      <c r="M202" s="138"/>
      <c r="N202" s="139"/>
      <c r="O202" s="139"/>
      <c r="P202" s="140">
        <f>P203</f>
        <v>0</v>
      </c>
      <c r="Q202" s="139"/>
      <c r="R202" s="140">
        <f>R203</f>
        <v>9.11E-3</v>
      </c>
      <c r="S202" s="139"/>
      <c r="T202" s="141">
        <f>T203</f>
        <v>0</v>
      </c>
      <c r="AR202" s="134" t="s">
        <v>82</v>
      </c>
      <c r="AT202" s="142" t="s">
        <v>73</v>
      </c>
      <c r="AU202" s="142" t="s">
        <v>82</v>
      </c>
      <c r="AY202" s="134" t="s">
        <v>157</v>
      </c>
      <c r="BK202" s="143">
        <f>BK203</f>
        <v>0</v>
      </c>
    </row>
    <row r="203" spans="1:65" s="2" customFormat="1" ht="24">
      <c r="A203" s="29"/>
      <c r="B203" s="146"/>
      <c r="C203" s="147" t="s">
        <v>431</v>
      </c>
      <c r="D203" s="147" t="s">
        <v>159</v>
      </c>
      <c r="E203" s="148" t="s">
        <v>432</v>
      </c>
      <c r="F203" s="149" t="s">
        <v>433</v>
      </c>
      <c r="G203" s="150" t="s">
        <v>162</v>
      </c>
      <c r="H203" s="151">
        <v>21.7</v>
      </c>
      <c r="I203" s="152"/>
      <c r="J203" s="153">
        <f>ROUND(I203*H203,2)</f>
        <v>0</v>
      </c>
      <c r="K203" s="154"/>
      <c r="L203" s="30"/>
      <c r="M203" s="155" t="s">
        <v>1</v>
      </c>
      <c r="N203" s="156" t="s">
        <v>40</v>
      </c>
      <c r="O203" s="55"/>
      <c r="P203" s="157">
        <f>O203*H203</f>
        <v>0</v>
      </c>
      <c r="Q203" s="157">
        <v>4.2000000000000002E-4</v>
      </c>
      <c r="R203" s="157">
        <f>Q203*H203</f>
        <v>9.11E-3</v>
      </c>
      <c r="S203" s="157">
        <v>0</v>
      </c>
      <c r="T203" s="158">
        <f>S203*H203</f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59" t="s">
        <v>163</v>
      </c>
      <c r="AT203" s="159" t="s">
        <v>159</v>
      </c>
      <c r="AU203" s="159" t="s">
        <v>102</v>
      </c>
      <c r="AY203" s="14" t="s">
        <v>157</v>
      </c>
      <c r="BE203" s="160">
        <f>IF(N203="základná",J203,0)</f>
        <v>0</v>
      </c>
      <c r="BF203" s="160">
        <f>IF(N203="znížená",J203,0)</f>
        <v>0</v>
      </c>
      <c r="BG203" s="160">
        <f>IF(N203="zákl. prenesená",J203,0)</f>
        <v>0</v>
      </c>
      <c r="BH203" s="160">
        <f>IF(N203="zníž. prenesená",J203,0)</f>
        <v>0</v>
      </c>
      <c r="BI203" s="160">
        <f>IF(N203="nulová",J203,0)</f>
        <v>0</v>
      </c>
      <c r="BJ203" s="14" t="s">
        <v>102</v>
      </c>
      <c r="BK203" s="160">
        <f>ROUND(I203*H203,2)</f>
        <v>0</v>
      </c>
      <c r="BL203" s="14" t="s">
        <v>163</v>
      </c>
      <c r="BM203" s="159" t="s">
        <v>434</v>
      </c>
    </row>
    <row r="204" spans="1:65" s="12" customFormat="1" ht="22.9" customHeight="1">
      <c r="B204" s="133"/>
      <c r="D204" s="134" t="s">
        <v>73</v>
      </c>
      <c r="E204" s="144" t="s">
        <v>193</v>
      </c>
      <c r="F204" s="144" t="s">
        <v>435</v>
      </c>
      <c r="I204" s="136"/>
      <c r="J204" s="145">
        <f>BK204</f>
        <v>0</v>
      </c>
      <c r="L204" s="133"/>
      <c r="M204" s="138"/>
      <c r="N204" s="139"/>
      <c r="O204" s="139"/>
      <c r="P204" s="140">
        <f>SUM(P205:P225)</f>
        <v>0</v>
      </c>
      <c r="Q204" s="139"/>
      <c r="R204" s="140">
        <f>SUM(R205:R225)</f>
        <v>315.57961999999998</v>
      </c>
      <c r="S204" s="139"/>
      <c r="T204" s="141">
        <f>SUM(T205:T225)</f>
        <v>0.82599999999999996</v>
      </c>
      <c r="AR204" s="134" t="s">
        <v>82</v>
      </c>
      <c r="AT204" s="142" t="s">
        <v>73</v>
      </c>
      <c r="AU204" s="142" t="s">
        <v>82</v>
      </c>
      <c r="AY204" s="134" t="s">
        <v>157</v>
      </c>
      <c r="BK204" s="143">
        <f>SUM(BK205:BK225)</f>
        <v>0</v>
      </c>
    </row>
    <row r="205" spans="1:65" s="2" customFormat="1" ht="24">
      <c r="A205" s="29"/>
      <c r="B205" s="146"/>
      <c r="C205" s="147" t="s">
        <v>436</v>
      </c>
      <c r="D205" s="147" t="s">
        <v>159</v>
      </c>
      <c r="E205" s="148" t="s">
        <v>437</v>
      </c>
      <c r="F205" s="149" t="s">
        <v>438</v>
      </c>
      <c r="G205" s="150" t="s">
        <v>439</v>
      </c>
      <c r="H205" s="151">
        <v>1</v>
      </c>
      <c r="I205" s="152"/>
      <c r="J205" s="153">
        <f t="shared" ref="J205:J225" si="50">ROUND(I205*H205,2)</f>
        <v>0</v>
      </c>
      <c r="K205" s="154"/>
      <c r="L205" s="30"/>
      <c r="M205" s="155" t="s">
        <v>1</v>
      </c>
      <c r="N205" s="156" t="s">
        <v>40</v>
      </c>
      <c r="O205" s="55"/>
      <c r="P205" s="157">
        <f t="shared" ref="P205:P225" si="51">O205*H205</f>
        <v>0</v>
      </c>
      <c r="Q205" s="157">
        <v>0.22133</v>
      </c>
      <c r="R205" s="157">
        <f t="shared" ref="R205:R225" si="52">Q205*H205</f>
        <v>0.22133</v>
      </c>
      <c r="S205" s="157">
        <v>0</v>
      </c>
      <c r="T205" s="158">
        <f t="shared" ref="T205:T225" si="53">S205*H205</f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59" t="s">
        <v>163</v>
      </c>
      <c r="AT205" s="159" t="s">
        <v>159</v>
      </c>
      <c r="AU205" s="159" t="s">
        <v>102</v>
      </c>
      <c r="AY205" s="14" t="s">
        <v>157</v>
      </c>
      <c r="BE205" s="160">
        <f t="shared" ref="BE205:BE225" si="54">IF(N205="základná",J205,0)</f>
        <v>0</v>
      </c>
      <c r="BF205" s="160">
        <f t="shared" ref="BF205:BF225" si="55">IF(N205="znížená",J205,0)</f>
        <v>0</v>
      </c>
      <c r="BG205" s="160">
        <f t="shared" ref="BG205:BG225" si="56">IF(N205="zákl. prenesená",J205,0)</f>
        <v>0</v>
      </c>
      <c r="BH205" s="160">
        <f t="shared" ref="BH205:BH225" si="57">IF(N205="zníž. prenesená",J205,0)</f>
        <v>0</v>
      </c>
      <c r="BI205" s="160">
        <f t="shared" ref="BI205:BI225" si="58">IF(N205="nulová",J205,0)</f>
        <v>0</v>
      </c>
      <c r="BJ205" s="14" t="s">
        <v>102</v>
      </c>
      <c r="BK205" s="160">
        <f t="shared" ref="BK205:BK225" si="59">ROUND(I205*H205,2)</f>
        <v>0</v>
      </c>
      <c r="BL205" s="14" t="s">
        <v>163</v>
      </c>
      <c r="BM205" s="159" t="s">
        <v>440</v>
      </c>
    </row>
    <row r="206" spans="1:65" s="2" customFormat="1" ht="24">
      <c r="A206" s="29"/>
      <c r="B206" s="146"/>
      <c r="C206" s="147" t="s">
        <v>441</v>
      </c>
      <c r="D206" s="147" t="s">
        <v>159</v>
      </c>
      <c r="E206" s="148" t="s">
        <v>442</v>
      </c>
      <c r="F206" s="149" t="s">
        <v>443</v>
      </c>
      <c r="G206" s="150" t="s">
        <v>342</v>
      </c>
      <c r="H206" s="151">
        <v>14</v>
      </c>
      <c r="I206" s="152"/>
      <c r="J206" s="153">
        <f t="shared" si="50"/>
        <v>0</v>
      </c>
      <c r="K206" s="154"/>
      <c r="L206" s="30"/>
      <c r="M206" s="155" t="s">
        <v>1</v>
      </c>
      <c r="N206" s="156" t="s">
        <v>40</v>
      </c>
      <c r="O206" s="55"/>
      <c r="P206" s="157">
        <f t="shared" si="51"/>
        <v>0</v>
      </c>
      <c r="Q206" s="157">
        <v>0.22133</v>
      </c>
      <c r="R206" s="157">
        <f t="shared" si="52"/>
        <v>3.0986199999999999</v>
      </c>
      <c r="S206" s="157">
        <v>0</v>
      </c>
      <c r="T206" s="158">
        <f t="shared" si="53"/>
        <v>0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159" t="s">
        <v>163</v>
      </c>
      <c r="AT206" s="159" t="s">
        <v>159</v>
      </c>
      <c r="AU206" s="159" t="s">
        <v>102</v>
      </c>
      <c r="AY206" s="14" t="s">
        <v>157</v>
      </c>
      <c r="BE206" s="160">
        <f t="shared" si="54"/>
        <v>0</v>
      </c>
      <c r="BF206" s="160">
        <f t="shared" si="55"/>
        <v>0</v>
      </c>
      <c r="BG206" s="160">
        <f t="shared" si="56"/>
        <v>0</v>
      </c>
      <c r="BH206" s="160">
        <f t="shared" si="57"/>
        <v>0</v>
      </c>
      <c r="BI206" s="160">
        <f t="shared" si="58"/>
        <v>0</v>
      </c>
      <c r="BJ206" s="14" t="s">
        <v>102</v>
      </c>
      <c r="BK206" s="160">
        <f t="shared" si="59"/>
        <v>0</v>
      </c>
      <c r="BL206" s="14" t="s">
        <v>163</v>
      </c>
      <c r="BM206" s="159" t="s">
        <v>444</v>
      </c>
    </row>
    <row r="207" spans="1:65" s="2" customFormat="1" ht="33" customHeight="1">
      <c r="A207" s="29"/>
      <c r="B207" s="146"/>
      <c r="C207" s="147" t="s">
        <v>445</v>
      </c>
      <c r="D207" s="147" t="s">
        <v>159</v>
      </c>
      <c r="E207" s="148" t="s">
        <v>446</v>
      </c>
      <c r="F207" s="149" t="s">
        <v>447</v>
      </c>
      <c r="G207" s="150" t="s">
        <v>342</v>
      </c>
      <c r="H207" s="151">
        <v>8</v>
      </c>
      <c r="I207" s="152"/>
      <c r="J207" s="153">
        <f t="shared" si="50"/>
        <v>0</v>
      </c>
      <c r="K207" s="154"/>
      <c r="L207" s="30"/>
      <c r="M207" s="155" t="s">
        <v>1</v>
      </c>
      <c r="N207" s="156" t="s">
        <v>40</v>
      </c>
      <c r="O207" s="55"/>
      <c r="P207" s="157">
        <f t="shared" si="51"/>
        <v>0</v>
      </c>
      <c r="Q207" s="157">
        <v>3.0000000000000001E-5</v>
      </c>
      <c r="R207" s="157">
        <f t="shared" si="52"/>
        <v>2.4000000000000001E-4</v>
      </c>
      <c r="S207" s="157">
        <v>0</v>
      </c>
      <c r="T207" s="158">
        <f t="shared" si="53"/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159" t="s">
        <v>163</v>
      </c>
      <c r="AT207" s="159" t="s">
        <v>159</v>
      </c>
      <c r="AU207" s="159" t="s">
        <v>102</v>
      </c>
      <c r="AY207" s="14" t="s">
        <v>157</v>
      </c>
      <c r="BE207" s="160">
        <f t="shared" si="54"/>
        <v>0</v>
      </c>
      <c r="BF207" s="160">
        <f t="shared" si="55"/>
        <v>0</v>
      </c>
      <c r="BG207" s="160">
        <f t="shared" si="56"/>
        <v>0</v>
      </c>
      <c r="BH207" s="160">
        <f t="shared" si="57"/>
        <v>0</v>
      </c>
      <c r="BI207" s="160">
        <f t="shared" si="58"/>
        <v>0</v>
      </c>
      <c r="BJ207" s="14" t="s">
        <v>102</v>
      </c>
      <c r="BK207" s="160">
        <f t="shared" si="59"/>
        <v>0</v>
      </c>
      <c r="BL207" s="14" t="s">
        <v>163</v>
      </c>
      <c r="BM207" s="159" t="s">
        <v>448</v>
      </c>
    </row>
    <row r="208" spans="1:65" s="2" customFormat="1" ht="33" customHeight="1">
      <c r="A208" s="29"/>
      <c r="B208" s="146"/>
      <c r="C208" s="161" t="s">
        <v>449</v>
      </c>
      <c r="D208" s="161" t="s">
        <v>224</v>
      </c>
      <c r="E208" s="162" t="s">
        <v>450</v>
      </c>
      <c r="F208" s="163" t="s">
        <v>451</v>
      </c>
      <c r="G208" s="164" t="s">
        <v>342</v>
      </c>
      <c r="H208" s="165">
        <v>3</v>
      </c>
      <c r="I208" s="166"/>
      <c r="J208" s="167">
        <f t="shared" si="50"/>
        <v>0</v>
      </c>
      <c r="K208" s="168"/>
      <c r="L208" s="169"/>
      <c r="M208" s="170" t="s">
        <v>1</v>
      </c>
      <c r="N208" s="171" t="s">
        <v>40</v>
      </c>
      <c r="O208" s="55"/>
      <c r="P208" s="157">
        <f t="shared" si="51"/>
        <v>0</v>
      </c>
      <c r="Q208" s="157">
        <v>1.1999999999999999E-3</v>
      </c>
      <c r="R208" s="157">
        <f t="shared" si="52"/>
        <v>3.5999999999999999E-3</v>
      </c>
      <c r="S208" s="157">
        <v>0</v>
      </c>
      <c r="T208" s="158">
        <f t="shared" si="53"/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59" t="s">
        <v>189</v>
      </c>
      <c r="AT208" s="159" t="s">
        <v>224</v>
      </c>
      <c r="AU208" s="159" t="s">
        <v>102</v>
      </c>
      <c r="AY208" s="14" t="s">
        <v>157</v>
      </c>
      <c r="BE208" s="160">
        <f t="shared" si="54"/>
        <v>0</v>
      </c>
      <c r="BF208" s="160">
        <f t="shared" si="55"/>
        <v>0</v>
      </c>
      <c r="BG208" s="160">
        <f t="shared" si="56"/>
        <v>0</v>
      </c>
      <c r="BH208" s="160">
        <f t="shared" si="57"/>
        <v>0</v>
      </c>
      <c r="BI208" s="160">
        <f t="shared" si="58"/>
        <v>0</v>
      </c>
      <c r="BJ208" s="14" t="s">
        <v>102</v>
      </c>
      <c r="BK208" s="160">
        <f t="shared" si="59"/>
        <v>0</v>
      </c>
      <c r="BL208" s="14" t="s">
        <v>163</v>
      </c>
      <c r="BM208" s="159" t="s">
        <v>452</v>
      </c>
    </row>
    <row r="209" spans="1:65" s="2" customFormat="1" ht="36">
      <c r="A209" s="29"/>
      <c r="B209" s="146"/>
      <c r="C209" s="161" t="s">
        <v>453</v>
      </c>
      <c r="D209" s="161" t="s">
        <v>224</v>
      </c>
      <c r="E209" s="162" t="s">
        <v>454</v>
      </c>
      <c r="F209" s="163" t="s">
        <v>455</v>
      </c>
      <c r="G209" s="164" t="s">
        <v>342</v>
      </c>
      <c r="H209" s="165">
        <v>4</v>
      </c>
      <c r="I209" s="166"/>
      <c r="J209" s="167">
        <f t="shared" si="50"/>
        <v>0</v>
      </c>
      <c r="K209" s="168"/>
      <c r="L209" s="169"/>
      <c r="M209" s="170" t="s">
        <v>1</v>
      </c>
      <c r="N209" s="171" t="s">
        <v>40</v>
      </c>
      <c r="O209" s="55"/>
      <c r="P209" s="157">
        <f t="shared" si="51"/>
        <v>0</v>
      </c>
      <c r="Q209" s="157">
        <v>1.6999999999999999E-3</v>
      </c>
      <c r="R209" s="157">
        <f t="shared" si="52"/>
        <v>6.7999999999999996E-3</v>
      </c>
      <c r="S209" s="157">
        <v>0</v>
      </c>
      <c r="T209" s="158">
        <f t="shared" si="53"/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59" t="s">
        <v>189</v>
      </c>
      <c r="AT209" s="159" t="s">
        <v>224</v>
      </c>
      <c r="AU209" s="159" t="s">
        <v>102</v>
      </c>
      <c r="AY209" s="14" t="s">
        <v>157</v>
      </c>
      <c r="BE209" s="160">
        <f t="shared" si="54"/>
        <v>0</v>
      </c>
      <c r="BF209" s="160">
        <f t="shared" si="55"/>
        <v>0</v>
      </c>
      <c r="BG209" s="160">
        <f t="shared" si="56"/>
        <v>0</v>
      </c>
      <c r="BH209" s="160">
        <f t="shared" si="57"/>
        <v>0</v>
      </c>
      <c r="BI209" s="160">
        <f t="shared" si="58"/>
        <v>0</v>
      </c>
      <c r="BJ209" s="14" t="s">
        <v>102</v>
      </c>
      <c r="BK209" s="160">
        <f t="shared" si="59"/>
        <v>0</v>
      </c>
      <c r="BL209" s="14" t="s">
        <v>163</v>
      </c>
      <c r="BM209" s="159" t="s">
        <v>456</v>
      </c>
    </row>
    <row r="210" spans="1:65" s="2" customFormat="1" ht="33" customHeight="1">
      <c r="A210" s="29"/>
      <c r="B210" s="146"/>
      <c r="C210" s="161" t="s">
        <v>457</v>
      </c>
      <c r="D210" s="161" t="s">
        <v>224</v>
      </c>
      <c r="E210" s="162" t="s">
        <v>458</v>
      </c>
      <c r="F210" s="163" t="s">
        <v>459</v>
      </c>
      <c r="G210" s="164" t="s">
        <v>342</v>
      </c>
      <c r="H210" s="165">
        <v>4</v>
      </c>
      <c r="I210" s="166"/>
      <c r="J210" s="167">
        <f t="shared" si="50"/>
        <v>0</v>
      </c>
      <c r="K210" s="168"/>
      <c r="L210" s="169"/>
      <c r="M210" s="170" t="s">
        <v>1</v>
      </c>
      <c r="N210" s="171" t="s">
        <v>40</v>
      </c>
      <c r="O210" s="55"/>
      <c r="P210" s="157">
        <f t="shared" si="51"/>
        <v>0</v>
      </c>
      <c r="Q210" s="157">
        <v>1.6999999999999999E-3</v>
      </c>
      <c r="R210" s="157">
        <f t="shared" si="52"/>
        <v>6.7999999999999996E-3</v>
      </c>
      <c r="S210" s="157">
        <v>0</v>
      </c>
      <c r="T210" s="158">
        <f t="shared" si="53"/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59" t="s">
        <v>189</v>
      </c>
      <c r="AT210" s="159" t="s">
        <v>224</v>
      </c>
      <c r="AU210" s="159" t="s">
        <v>102</v>
      </c>
      <c r="AY210" s="14" t="s">
        <v>157</v>
      </c>
      <c r="BE210" s="160">
        <f t="shared" si="54"/>
        <v>0</v>
      </c>
      <c r="BF210" s="160">
        <f t="shared" si="55"/>
        <v>0</v>
      </c>
      <c r="BG210" s="160">
        <f t="shared" si="56"/>
        <v>0</v>
      </c>
      <c r="BH210" s="160">
        <f t="shared" si="57"/>
        <v>0</v>
      </c>
      <c r="BI210" s="160">
        <f t="shared" si="58"/>
        <v>0</v>
      </c>
      <c r="BJ210" s="14" t="s">
        <v>102</v>
      </c>
      <c r="BK210" s="160">
        <f t="shared" si="59"/>
        <v>0</v>
      </c>
      <c r="BL210" s="14" t="s">
        <v>163</v>
      </c>
      <c r="BM210" s="159" t="s">
        <v>460</v>
      </c>
    </row>
    <row r="211" spans="1:65" s="2" customFormat="1" ht="36">
      <c r="A211" s="29"/>
      <c r="B211" s="146"/>
      <c r="C211" s="161" t="s">
        <v>461</v>
      </c>
      <c r="D211" s="161" t="s">
        <v>224</v>
      </c>
      <c r="E211" s="162" t="s">
        <v>462</v>
      </c>
      <c r="F211" s="163" t="s">
        <v>463</v>
      </c>
      <c r="G211" s="164" t="s">
        <v>342</v>
      </c>
      <c r="H211" s="165">
        <v>8</v>
      </c>
      <c r="I211" s="166"/>
      <c r="J211" s="167">
        <f t="shared" si="50"/>
        <v>0</v>
      </c>
      <c r="K211" s="168"/>
      <c r="L211" s="169"/>
      <c r="M211" s="170" t="s">
        <v>1</v>
      </c>
      <c r="N211" s="171" t="s">
        <v>40</v>
      </c>
      <c r="O211" s="55"/>
      <c r="P211" s="157">
        <f t="shared" si="51"/>
        <v>0</v>
      </c>
      <c r="Q211" s="157">
        <v>1.6999999999999999E-3</v>
      </c>
      <c r="R211" s="157">
        <f t="shared" si="52"/>
        <v>1.3599999999999999E-2</v>
      </c>
      <c r="S211" s="157">
        <v>0</v>
      </c>
      <c r="T211" s="158">
        <f t="shared" si="53"/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59" t="s">
        <v>189</v>
      </c>
      <c r="AT211" s="159" t="s">
        <v>224</v>
      </c>
      <c r="AU211" s="159" t="s">
        <v>102</v>
      </c>
      <c r="AY211" s="14" t="s">
        <v>157</v>
      </c>
      <c r="BE211" s="160">
        <f t="shared" si="54"/>
        <v>0</v>
      </c>
      <c r="BF211" s="160">
        <f t="shared" si="55"/>
        <v>0</v>
      </c>
      <c r="BG211" s="160">
        <f t="shared" si="56"/>
        <v>0</v>
      </c>
      <c r="BH211" s="160">
        <f t="shared" si="57"/>
        <v>0</v>
      </c>
      <c r="BI211" s="160">
        <f t="shared" si="58"/>
        <v>0</v>
      </c>
      <c r="BJ211" s="14" t="s">
        <v>102</v>
      </c>
      <c r="BK211" s="160">
        <f t="shared" si="59"/>
        <v>0</v>
      </c>
      <c r="BL211" s="14" t="s">
        <v>163</v>
      </c>
      <c r="BM211" s="159" t="s">
        <v>464</v>
      </c>
    </row>
    <row r="212" spans="1:65" s="2" customFormat="1" ht="36">
      <c r="A212" s="29"/>
      <c r="B212" s="146"/>
      <c r="C212" s="161" t="s">
        <v>465</v>
      </c>
      <c r="D212" s="161" t="s">
        <v>224</v>
      </c>
      <c r="E212" s="162" t="s">
        <v>466</v>
      </c>
      <c r="F212" s="163" t="s">
        <v>467</v>
      </c>
      <c r="G212" s="164" t="s">
        <v>342</v>
      </c>
      <c r="H212" s="165">
        <v>1</v>
      </c>
      <c r="I212" s="166"/>
      <c r="J212" s="167">
        <f t="shared" si="50"/>
        <v>0</v>
      </c>
      <c r="K212" s="168"/>
      <c r="L212" s="169"/>
      <c r="M212" s="170" t="s">
        <v>1</v>
      </c>
      <c r="N212" s="171" t="s">
        <v>40</v>
      </c>
      <c r="O212" s="55"/>
      <c r="P212" s="157">
        <f t="shared" si="51"/>
        <v>0</v>
      </c>
      <c r="Q212" s="157">
        <v>9.3000000000000005E-4</v>
      </c>
      <c r="R212" s="157">
        <f t="shared" si="52"/>
        <v>9.3000000000000005E-4</v>
      </c>
      <c r="S212" s="157">
        <v>0</v>
      </c>
      <c r="T212" s="158">
        <f t="shared" si="53"/>
        <v>0</v>
      </c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159" t="s">
        <v>189</v>
      </c>
      <c r="AT212" s="159" t="s">
        <v>224</v>
      </c>
      <c r="AU212" s="159" t="s">
        <v>102</v>
      </c>
      <c r="AY212" s="14" t="s">
        <v>157</v>
      </c>
      <c r="BE212" s="160">
        <f t="shared" si="54"/>
        <v>0</v>
      </c>
      <c r="BF212" s="160">
        <f t="shared" si="55"/>
        <v>0</v>
      </c>
      <c r="BG212" s="160">
        <f t="shared" si="56"/>
        <v>0</v>
      </c>
      <c r="BH212" s="160">
        <f t="shared" si="57"/>
        <v>0</v>
      </c>
      <c r="BI212" s="160">
        <f t="shared" si="58"/>
        <v>0</v>
      </c>
      <c r="BJ212" s="14" t="s">
        <v>102</v>
      </c>
      <c r="BK212" s="160">
        <f t="shared" si="59"/>
        <v>0</v>
      </c>
      <c r="BL212" s="14" t="s">
        <v>163</v>
      </c>
      <c r="BM212" s="159" t="s">
        <v>468</v>
      </c>
    </row>
    <row r="213" spans="1:65" s="2" customFormat="1" ht="16.5" customHeight="1">
      <c r="A213" s="29"/>
      <c r="B213" s="146"/>
      <c r="C213" s="161" t="s">
        <v>469</v>
      </c>
      <c r="D213" s="161" t="s">
        <v>224</v>
      </c>
      <c r="E213" s="162" t="s">
        <v>470</v>
      </c>
      <c r="F213" s="163" t="s">
        <v>471</v>
      </c>
      <c r="G213" s="164" t="s">
        <v>342</v>
      </c>
      <c r="H213" s="165">
        <v>40</v>
      </c>
      <c r="I213" s="166"/>
      <c r="J213" s="167">
        <f t="shared" si="50"/>
        <v>0</v>
      </c>
      <c r="K213" s="168"/>
      <c r="L213" s="169"/>
      <c r="M213" s="170" t="s">
        <v>1</v>
      </c>
      <c r="N213" s="171" t="s">
        <v>40</v>
      </c>
      <c r="O213" s="55"/>
      <c r="P213" s="157">
        <f t="shared" si="51"/>
        <v>0</v>
      </c>
      <c r="Q213" s="157">
        <v>1.0000000000000001E-5</v>
      </c>
      <c r="R213" s="157">
        <f t="shared" si="52"/>
        <v>4.0000000000000002E-4</v>
      </c>
      <c r="S213" s="157">
        <v>0</v>
      </c>
      <c r="T213" s="158">
        <f t="shared" si="53"/>
        <v>0</v>
      </c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R213" s="159" t="s">
        <v>189</v>
      </c>
      <c r="AT213" s="159" t="s">
        <v>224</v>
      </c>
      <c r="AU213" s="159" t="s">
        <v>102</v>
      </c>
      <c r="AY213" s="14" t="s">
        <v>157</v>
      </c>
      <c r="BE213" s="160">
        <f t="shared" si="54"/>
        <v>0</v>
      </c>
      <c r="BF213" s="160">
        <f t="shared" si="55"/>
        <v>0</v>
      </c>
      <c r="BG213" s="160">
        <f t="shared" si="56"/>
        <v>0</v>
      </c>
      <c r="BH213" s="160">
        <f t="shared" si="57"/>
        <v>0</v>
      </c>
      <c r="BI213" s="160">
        <f t="shared" si="58"/>
        <v>0</v>
      </c>
      <c r="BJ213" s="14" t="s">
        <v>102</v>
      </c>
      <c r="BK213" s="160">
        <f t="shared" si="59"/>
        <v>0</v>
      </c>
      <c r="BL213" s="14" t="s">
        <v>163</v>
      </c>
      <c r="BM213" s="159" t="s">
        <v>472</v>
      </c>
    </row>
    <row r="214" spans="1:65" s="2" customFormat="1" ht="21.75" customHeight="1">
      <c r="A214" s="29"/>
      <c r="B214" s="146"/>
      <c r="C214" s="161" t="s">
        <v>473</v>
      </c>
      <c r="D214" s="161" t="s">
        <v>224</v>
      </c>
      <c r="E214" s="162" t="s">
        <v>474</v>
      </c>
      <c r="F214" s="163" t="s">
        <v>475</v>
      </c>
      <c r="G214" s="164" t="s">
        <v>342</v>
      </c>
      <c r="H214" s="165">
        <v>19</v>
      </c>
      <c r="I214" s="166"/>
      <c r="J214" s="167">
        <f t="shared" si="50"/>
        <v>0</v>
      </c>
      <c r="K214" s="168"/>
      <c r="L214" s="169"/>
      <c r="M214" s="170" t="s">
        <v>1</v>
      </c>
      <c r="N214" s="171" t="s">
        <v>40</v>
      </c>
      <c r="O214" s="55"/>
      <c r="P214" s="157">
        <f t="shared" si="51"/>
        <v>0</v>
      </c>
      <c r="Q214" s="157">
        <v>4.4000000000000003E-3</v>
      </c>
      <c r="R214" s="157">
        <f t="shared" si="52"/>
        <v>8.3599999999999994E-2</v>
      </c>
      <c r="S214" s="157">
        <v>0</v>
      </c>
      <c r="T214" s="158">
        <f t="shared" si="53"/>
        <v>0</v>
      </c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159" t="s">
        <v>189</v>
      </c>
      <c r="AT214" s="159" t="s">
        <v>224</v>
      </c>
      <c r="AU214" s="159" t="s">
        <v>102</v>
      </c>
      <c r="AY214" s="14" t="s">
        <v>157</v>
      </c>
      <c r="BE214" s="160">
        <f t="shared" si="54"/>
        <v>0</v>
      </c>
      <c r="BF214" s="160">
        <f t="shared" si="55"/>
        <v>0</v>
      </c>
      <c r="BG214" s="160">
        <f t="shared" si="56"/>
        <v>0</v>
      </c>
      <c r="BH214" s="160">
        <f t="shared" si="57"/>
        <v>0</v>
      </c>
      <c r="BI214" s="160">
        <f t="shared" si="58"/>
        <v>0</v>
      </c>
      <c r="BJ214" s="14" t="s">
        <v>102</v>
      </c>
      <c r="BK214" s="160">
        <f t="shared" si="59"/>
        <v>0</v>
      </c>
      <c r="BL214" s="14" t="s">
        <v>163</v>
      </c>
      <c r="BM214" s="159" t="s">
        <v>476</v>
      </c>
    </row>
    <row r="215" spans="1:65" s="2" customFormat="1" ht="21.75" customHeight="1">
      <c r="A215" s="29"/>
      <c r="B215" s="146"/>
      <c r="C215" s="161" t="s">
        <v>477</v>
      </c>
      <c r="D215" s="161" t="s">
        <v>224</v>
      </c>
      <c r="E215" s="162" t="s">
        <v>478</v>
      </c>
      <c r="F215" s="163" t="s">
        <v>479</v>
      </c>
      <c r="G215" s="164" t="s">
        <v>342</v>
      </c>
      <c r="H215" s="165">
        <v>1</v>
      </c>
      <c r="I215" s="166"/>
      <c r="J215" s="167">
        <f t="shared" si="50"/>
        <v>0</v>
      </c>
      <c r="K215" s="168"/>
      <c r="L215" s="169"/>
      <c r="M215" s="170" t="s">
        <v>1</v>
      </c>
      <c r="N215" s="171" t="s">
        <v>40</v>
      </c>
      <c r="O215" s="55"/>
      <c r="P215" s="157">
        <f t="shared" si="51"/>
        <v>0</v>
      </c>
      <c r="Q215" s="157">
        <v>2.0999999999999999E-3</v>
      </c>
      <c r="R215" s="157">
        <f t="shared" si="52"/>
        <v>2.0999999999999999E-3</v>
      </c>
      <c r="S215" s="157">
        <v>0</v>
      </c>
      <c r="T215" s="158">
        <f t="shared" si="53"/>
        <v>0</v>
      </c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R215" s="159" t="s">
        <v>189</v>
      </c>
      <c r="AT215" s="159" t="s">
        <v>224</v>
      </c>
      <c r="AU215" s="159" t="s">
        <v>102</v>
      </c>
      <c r="AY215" s="14" t="s">
        <v>157</v>
      </c>
      <c r="BE215" s="160">
        <f t="shared" si="54"/>
        <v>0</v>
      </c>
      <c r="BF215" s="160">
        <f t="shared" si="55"/>
        <v>0</v>
      </c>
      <c r="BG215" s="160">
        <f t="shared" si="56"/>
        <v>0</v>
      </c>
      <c r="BH215" s="160">
        <f t="shared" si="57"/>
        <v>0</v>
      </c>
      <c r="BI215" s="160">
        <f t="shared" si="58"/>
        <v>0</v>
      </c>
      <c r="BJ215" s="14" t="s">
        <v>102</v>
      </c>
      <c r="BK215" s="160">
        <f t="shared" si="59"/>
        <v>0</v>
      </c>
      <c r="BL215" s="14" t="s">
        <v>163</v>
      </c>
      <c r="BM215" s="159" t="s">
        <v>480</v>
      </c>
    </row>
    <row r="216" spans="1:65" s="2" customFormat="1" ht="16.5" customHeight="1">
      <c r="A216" s="29"/>
      <c r="B216" s="146"/>
      <c r="C216" s="161" t="s">
        <v>481</v>
      </c>
      <c r="D216" s="161" t="s">
        <v>224</v>
      </c>
      <c r="E216" s="162" t="s">
        <v>482</v>
      </c>
      <c r="F216" s="163" t="s">
        <v>483</v>
      </c>
      <c r="G216" s="164" t="s">
        <v>342</v>
      </c>
      <c r="H216" s="165">
        <v>20</v>
      </c>
      <c r="I216" s="166"/>
      <c r="J216" s="167">
        <f t="shared" si="50"/>
        <v>0</v>
      </c>
      <c r="K216" s="168"/>
      <c r="L216" s="169"/>
      <c r="M216" s="170" t="s">
        <v>1</v>
      </c>
      <c r="N216" s="171" t="s">
        <v>40</v>
      </c>
      <c r="O216" s="55"/>
      <c r="P216" s="157">
        <f t="shared" si="51"/>
        <v>0</v>
      </c>
      <c r="Q216" s="157">
        <v>0</v>
      </c>
      <c r="R216" s="157">
        <f t="shared" si="52"/>
        <v>0</v>
      </c>
      <c r="S216" s="157">
        <v>0</v>
      </c>
      <c r="T216" s="158">
        <f t="shared" si="53"/>
        <v>0</v>
      </c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R216" s="159" t="s">
        <v>189</v>
      </c>
      <c r="AT216" s="159" t="s">
        <v>224</v>
      </c>
      <c r="AU216" s="159" t="s">
        <v>102</v>
      </c>
      <c r="AY216" s="14" t="s">
        <v>157</v>
      </c>
      <c r="BE216" s="160">
        <f t="shared" si="54"/>
        <v>0</v>
      </c>
      <c r="BF216" s="160">
        <f t="shared" si="55"/>
        <v>0</v>
      </c>
      <c r="BG216" s="160">
        <f t="shared" si="56"/>
        <v>0</v>
      </c>
      <c r="BH216" s="160">
        <f t="shared" si="57"/>
        <v>0</v>
      </c>
      <c r="BI216" s="160">
        <f t="shared" si="58"/>
        <v>0</v>
      </c>
      <c r="BJ216" s="14" t="s">
        <v>102</v>
      </c>
      <c r="BK216" s="160">
        <f t="shared" si="59"/>
        <v>0</v>
      </c>
      <c r="BL216" s="14" t="s">
        <v>163</v>
      </c>
      <c r="BM216" s="159" t="s">
        <v>484</v>
      </c>
    </row>
    <row r="217" spans="1:65" s="2" customFormat="1" ht="36">
      <c r="A217" s="29"/>
      <c r="B217" s="146"/>
      <c r="C217" s="147" t="s">
        <v>485</v>
      </c>
      <c r="D217" s="147" t="s">
        <v>159</v>
      </c>
      <c r="E217" s="148" t="s">
        <v>486</v>
      </c>
      <c r="F217" s="149" t="s">
        <v>487</v>
      </c>
      <c r="G217" s="150" t="s">
        <v>171</v>
      </c>
      <c r="H217" s="151">
        <v>1318</v>
      </c>
      <c r="I217" s="152"/>
      <c r="J217" s="153">
        <f t="shared" si="50"/>
        <v>0</v>
      </c>
      <c r="K217" s="154"/>
      <c r="L217" s="30"/>
      <c r="M217" s="155" t="s">
        <v>1</v>
      </c>
      <c r="N217" s="156" t="s">
        <v>40</v>
      </c>
      <c r="O217" s="55"/>
      <c r="P217" s="157">
        <f t="shared" si="51"/>
        <v>0</v>
      </c>
      <c r="Q217" s="157">
        <v>0.15112999999999999</v>
      </c>
      <c r="R217" s="157">
        <f t="shared" si="52"/>
        <v>199.18933999999999</v>
      </c>
      <c r="S217" s="157">
        <v>0</v>
      </c>
      <c r="T217" s="158">
        <f t="shared" si="53"/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159" t="s">
        <v>163</v>
      </c>
      <c r="AT217" s="159" t="s">
        <v>159</v>
      </c>
      <c r="AU217" s="159" t="s">
        <v>102</v>
      </c>
      <c r="AY217" s="14" t="s">
        <v>157</v>
      </c>
      <c r="BE217" s="160">
        <f t="shared" si="54"/>
        <v>0</v>
      </c>
      <c r="BF217" s="160">
        <f t="shared" si="55"/>
        <v>0</v>
      </c>
      <c r="BG217" s="160">
        <f t="shared" si="56"/>
        <v>0</v>
      </c>
      <c r="BH217" s="160">
        <f t="shared" si="57"/>
        <v>0</v>
      </c>
      <c r="BI217" s="160">
        <f t="shared" si="58"/>
        <v>0</v>
      </c>
      <c r="BJ217" s="14" t="s">
        <v>102</v>
      </c>
      <c r="BK217" s="160">
        <f t="shared" si="59"/>
        <v>0</v>
      </c>
      <c r="BL217" s="14" t="s">
        <v>163</v>
      </c>
      <c r="BM217" s="159" t="s">
        <v>488</v>
      </c>
    </row>
    <row r="218" spans="1:65" s="2" customFormat="1" ht="16.5" customHeight="1">
      <c r="A218" s="29"/>
      <c r="B218" s="146"/>
      <c r="C218" s="161" t="s">
        <v>489</v>
      </c>
      <c r="D218" s="161" t="s">
        <v>224</v>
      </c>
      <c r="E218" s="162" t="s">
        <v>490</v>
      </c>
      <c r="F218" s="163" t="s">
        <v>491</v>
      </c>
      <c r="G218" s="164" t="s">
        <v>342</v>
      </c>
      <c r="H218" s="165">
        <v>1321.08</v>
      </c>
      <c r="I218" s="166"/>
      <c r="J218" s="167">
        <f t="shared" si="50"/>
        <v>0</v>
      </c>
      <c r="K218" s="168"/>
      <c r="L218" s="169"/>
      <c r="M218" s="170" t="s">
        <v>1</v>
      </c>
      <c r="N218" s="171" t="s">
        <v>40</v>
      </c>
      <c r="O218" s="55"/>
      <c r="P218" s="157">
        <f t="shared" si="51"/>
        <v>0</v>
      </c>
      <c r="Q218" s="157">
        <v>8.5000000000000006E-2</v>
      </c>
      <c r="R218" s="157">
        <f t="shared" si="52"/>
        <v>112.29179999999999</v>
      </c>
      <c r="S218" s="157">
        <v>0</v>
      </c>
      <c r="T218" s="158">
        <f t="shared" si="53"/>
        <v>0</v>
      </c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R218" s="159" t="s">
        <v>189</v>
      </c>
      <c r="AT218" s="159" t="s">
        <v>224</v>
      </c>
      <c r="AU218" s="159" t="s">
        <v>102</v>
      </c>
      <c r="AY218" s="14" t="s">
        <v>157</v>
      </c>
      <c r="BE218" s="160">
        <f t="shared" si="54"/>
        <v>0</v>
      </c>
      <c r="BF218" s="160">
        <f t="shared" si="55"/>
        <v>0</v>
      </c>
      <c r="BG218" s="160">
        <f t="shared" si="56"/>
        <v>0</v>
      </c>
      <c r="BH218" s="160">
        <f t="shared" si="57"/>
        <v>0</v>
      </c>
      <c r="BI218" s="160">
        <f t="shared" si="58"/>
        <v>0</v>
      </c>
      <c r="BJ218" s="14" t="s">
        <v>102</v>
      </c>
      <c r="BK218" s="160">
        <f t="shared" si="59"/>
        <v>0</v>
      </c>
      <c r="BL218" s="14" t="s">
        <v>163</v>
      </c>
      <c r="BM218" s="159" t="s">
        <v>492</v>
      </c>
    </row>
    <row r="219" spans="1:65" s="2" customFormat="1" ht="24">
      <c r="A219" s="29"/>
      <c r="B219" s="146"/>
      <c r="C219" s="161" t="s">
        <v>493</v>
      </c>
      <c r="D219" s="161" t="s">
        <v>224</v>
      </c>
      <c r="E219" s="162" t="s">
        <v>494</v>
      </c>
      <c r="F219" s="163" t="s">
        <v>495</v>
      </c>
      <c r="G219" s="164" t="s">
        <v>342</v>
      </c>
      <c r="H219" s="165">
        <v>10.1</v>
      </c>
      <c r="I219" s="166"/>
      <c r="J219" s="167">
        <f t="shared" si="50"/>
        <v>0</v>
      </c>
      <c r="K219" s="168"/>
      <c r="L219" s="169"/>
      <c r="M219" s="170" t="s">
        <v>1</v>
      </c>
      <c r="N219" s="171" t="s">
        <v>40</v>
      </c>
      <c r="O219" s="55"/>
      <c r="P219" s="157">
        <f t="shared" si="51"/>
        <v>0</v>
      </c>
      <c r="Q219" s="157">
        <v>6.5000000000000002E-2</v>
      </c>
      <c r="R219" s="157">
        <f t="shared" si="52"/>
        <v>0.65649999999999997</v>
      </c>
      <c r="S219" s="157">
        <v>0</v>
      </c>
      <c r="T219" s="158">
        <f t="shared" si="53"/>
        <v>0</v>
      </c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R219" s="159" t="s">
        <v>189</v>
      </c>
      <c r="AT219" s="159" t="s">
        <v>224</v>
      </c>
      <c r="AU219" s="159" t="s">
        <v>102</v>
      </c>
      <c r="AY219" s="14" t="s">
        <v>157</v>
      </c>
      <c r="BE219" s="160">
        <f t="shared" si="54"/>
        <v>0</v>
      </c>
      <c r="BF219" s="160">
        <f t="shared" si="55"/>
        <v>0</v>
      </c>
      <c r="BG219" s="160">
        <f t="shared" si="56"/>
        <v>0</v>
      </c>
      <c r="BH219" s="160">
        <f t="shared" si="57"/>
        <v>0</v>
      </c>
      <c r="BI219" s="160">
        <f t="shared" si="58"/>
        <v>0</v>
      </c>
      <c r="BJ219" s="14" t="s">
        <v>102</v>
      </c>
      <c r="BK219" s="160">
        <f t="shared" si="59"/>
        <v>0</v>
      </c>
      <c r="BL219" s="14" t="s">
        <v>163</v>
      </c>
      <c r="BM219" s="159" t="s">
        <v>496</v>
      </c>
    </row>
    <row r="220" spans="1:65" s="2" customFormat="1" ht="24">
      <c r="A220" s="29"/>
      <c r="B220" s="146"/>
      <c r="C220" s="147" t="s">
        <v>497</v>
      </c>
      <c r="D220" s="147" t="s">
        <v>159</v>
      </c>
      <c r="E220" s="148" t="s">
        <v>498</v>
      </c>
      <c r="F220" s="149" t="s">
        <v>499</v>
      </c>
      <c r="G220" s="150" t="s">
        <v>171</v>
      </c>
      <c r="H220" s="151">
        <v>132</v>
      </c>
      <c r="I220" s="152"/>
      <c r="J220" s="153">
        <f t="shared" si="50"/>
        <v>0</v>
      </c>
      <c r="K220" s="154"/>
      <c r="L220" s="30"/>
      <c r="M220" s="155" t="s">
        <v>1</v>
      </c>
      <c r="N220" s="156" t="s">
        <v>40</v>
      </c>
      <c r="O220" s="55"/>
      <c r="P220" s="157">
        <f t="shared" si="51"/>
        <v>0</v>
      </c>
      <c r="Q220" s="157">
        <v>3.0000000000000001E-5</v>
      </c>
      <c r="R220" s="157">
        <f t="shared" si="52"/>
        <v>3.96E-3</v>
      </c>
      <c r="S220" s="157">
        <v>0</v>
      </c>
      <c r="T220" s="158">
        <f t="shared" si="53"/>
        <v>0</v>
      </c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R220" s="159" t="s">
        <v>163</v>
      </c>
      <c r="AT220" s="159" t="s">
        <v>159</v>
      </c>
      <c r="AU220" s="159" t="s">
        <v>102</v>
      </c>
      <c r="AY220" s="14" t="s">
        <v>157</v>
      </c>
      <c r="BE220" s="160">
        <f t="shared" si="54"/>
        <v>0</v>
      </c>
      <c r="BF220" s="160">
        <f t="shared" si="55"/>
        <v>0</v>
      </c>
      <c r="BG220" s="160">
        <f t="shared" si="56"/>
        <v>0</v>
      </c>
      <c r="BH220" s="160">
        <f t="shared" si="57"/>
        <v>0</v>
      </c>
      <c r="BI220" s="160">
        <f t="shared" si="58"/>
        <v>0</v>
      </c>
      <c r="BJ220" s="14" t="s">
        <v>102</v>
      </c>
      <c r="BK220" s="160">
        <f t="shared" si="59"/>
        <v>0</v>
      </c>
      <c r="BL220" s="14" t="s">
        <v>163</v>
      </c>
      <c r="BM220" s="159" t="s">
        <v>500</v>
      </c>
    </row>
    <row r="221" spans="1:65" s="2" customFormat="1" ht="24">
      <c r="A221" s="29"/>
      <c r="B221" s="146"/>
      <c r="C221" s="147" t="s">
        <v>501</v>
      </c>
      <c r="D221" s="147" t="s">
        <v>159</v>
      </c>
      <c r="E221" s="148" t="s">
        <v>502</v>
      </c>
      <c r="F221" s="149" t="s">
        <v>503</v>
      </c>
      <c r="G221" s="150" t="s">
        <v>342</v>
      </c>
      <c r="H221" s="151">
        <v>3</v>
      </c>
      <c r="I221" s="152"/>
      <c r="J221" s="153">
        <f t="shared" si="50"/>
        <v>0</v>
      </c>
      <c r="K221" s="154"/>
      <c r="L221" s="30"/>
      <c r="M221" s="155" t="s">
        <v>1</v>
      </c>
      <c r="N221" s="156" t="s">
        <v>40</v>
      </c>
      <c r="O221" s="55"/>
      <c r="P221" s="157">
        <f t="shared" si="51"/>
        <v>0</v>
      </c>
      <c r="Q221" s="157">
        <v>0</v>
      </c>
      <c r="R221" s="157">
        <f t="shared" si="52"/>
        <v>0</v>
      </c>
      <c r="S221" s="157">
        <v>8.2000000000000003E-2</v>
      </c>
      <c r="T221" s="158">
        <f t="shared" si="53"/>
        <v>0.246</v>
      </c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R221" s="159" t="s">
        <v>163</v>
      </c>
      <c r="AT221" s="159" t="s">
        <v>159</v>
      </c>
      <c r="AU221" s="159" t="s">
        <v>102</v>
      </c>
      <c r="AY221" s="14" t="s">
        <v>157</v>
      </c>
      <c r="BE221" s="160">
        <f t="shared" si="54"/>
        <v>0</v>
      </c>
      <c r="BF221" s="160">
        <f t="shared" si="55"/>
        <v>0</v>
      </c>
      <c r="BG221" s="160">
        <f t="shared" si="56"/>
        <v>0</v>
      </c>
      <c r="BH221" s="160">
        <f t="shared" si="57"/>
        <v>0</v>
      </c>
      <c r="BI221" s="160">
        <f t="shared" si="58"/>
        <v>0</v>
      </c>
      <c r="BJ221" s="14" t="s">
        <v>102</v>
      </c>
      <c r="BK221" s="160">
        <f t="shared" si="59"/>
        <v>0</v>
      </c>
      <c r="BL221" s="14" t="s">
        <v>163</v>
      </c>
      <c r="BM221" s="159" t="s">
        <v>504</v>
      </c>
    </row>
    <row r="222" spans="1:65" s="2" customFormat="1" ht="24">
      <c r="A222" s="29"/>
      <c r="B222" s="146"/>
      <c r="C222" s="147" t="s">
        <v>505</v>
      </c>
      <c r="D222" s="147" t="s">
        <v>159</v>
      </c>
      <c r="E222" s="148" t="s">
        <v>506</v>
      </c>
      <c r="F222" s="149" t="s">
        <v>507</v>
      </c>
      <c r="G222" s="150" t="s">
        <v>171</v>
      </c>
      <c r="H222" s="151">
        <v>58</v>
      </c>
      <c r="I222" s="152"/>
      <c r="J222" s="153">
        <f t="shared" si="50"/>
        <v>0</v>
      </c>
      <c r="K222" s="154"/>
      <c r="L222" s="30"/>
      <c r="M222" s="155" t="s">
        <v>1</v>
      </c>
      <c r="N222" s="156" t="s">
        <v>40</v>
      </c>
      <c r="O222" s="55"/>
      <c r="P222" s="157">
        <f t="shared" si="51"/>
        <v>0</v>
      </c>
      <c r="Q222" s="157">
        <v>0</v>
      </c>
      <c r="R222" s="157">
        <f t="shared" si="52"/>
        <v>0</v>
      </c>
      <c r="S222" s="157">
        <v>0.01</v>
      </c>
      <c r="T222" s="158">
        <f t="shared" si="53"/>
        <v>0.57999999999999996</v>
      </c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R222" s="159" t="s">
        <v>163</v>
      </c>
      <c r="AT222" s="159" t="s">
        <v>159</v>
      </c>
      <c r="AU222" s="159" t="s">
        <v>102</v>
      </c>
      <c r="AY222" s="14" t="s">
        <v>157</v>
      </c>
      <c r="BE222" s="160">
        <f t="shared" si="54"/>
        <v>0</v>
      </c>
      <c r="BF222" s="160">
        <f t="shared" si="55"/>
        <v>0</v>
      </c>
      <c r="BG222" s="160">
        <f t="shared" si="56"/>
        <v>0</v>
      </c>
      <c r="BH222" s="160">
        <f t="shared" si="57"/>
        <v>0</v>
      </c>
      <c r="BI222" s="160">
        <f t="shared" si="58"/>
        <v>0</v>
      </c>
      <c r="BJ222" s="14" t="s">
        <v>102</v>
      </c>
      <c r="BK222" s="160">
        <f t="shared" si="59"/>
        <v>0</v>
      </c>
      <c r="BL222" s="14" t="s">
        <v>163</v>
      </c>
      <c r="BM222" s="159" t="s">
        <v>508</v>
      </c>
    </row>
    <row r="223" spans="1:65" s="2" customFormat="1" ht="24">
      <c r="A223" s="29"/>
      <c r="B223" s="146"/>
      <c r="C223" s="147" t="s">
        <v>509</v>
      </c>
      <c r="D223" s="147" t="s">
        <v>159</v>
      </c>
      <c r="E223" s="148" t="s">
        <v>510</v>
      </c>
      <c r="F223" s="149" t="s">
        <v>511</v>
      </c>
      <c r="G223" s="150" t="s">
        <v>227</v>
      </c>
      <c r="H223" s="151">
        <v>313.70699999999999</v>
      </c>
      <c r="I223" s="152"/>
      <c r="J223" s="153">
        <f t="shared" si="50"/>
        <v>0</v>
      </c>
      <c r="K223" s="154"/>
      <c r="L223" s="30"/>
      <c r="M223" s="155" t="s">
        <v>1</v>
      </c>
      <c r="N223" s="156" t="s">
        <v>40</v>
      </c>
      <c r="O223" s="55"/>
      <c r="P223" s="157">
        <f t="shared" si="51"/>
        <v>0</v>
      </c>
      <c r="Q223" s="157">
        <v>0</v>
      </c>
      <c r="R223" s="157">
        <f t="shared" si="52"/>
        <v>0</v>
      </c>
      <c r="S223" s="157">
        <v>0</v>
      </c>
      <c r="T223" s="158">
        <f t="shared" si="53"/>
        <v>0</v>
      </c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R223" s="159" t="s">
        <v>163</v>
      </c>
      <c r="AT223" s="159" t="s">
        <v>159</v>
      </c>
      <c r="AU223" s="159" t="s">
        <v>102</v>
      </c>
      <c r="AY223" s="14" t="s">
        <v>157</v>
      </c>
      <c r="BE223" s="160">
        <f t="shared" si="54"/>
        <v>0</v>
      </c>
      <c r="BF223" s="160">
        <f t="shared" si="55"/>
        <v>0</v>
      </c>
      <c r="BG223" s="160">
        <f t="shared" si="56"/>
        <v>0</v>
      </c>
      <c r="BH223" s="160">
        <f t="shared" si="57"/>
        <v>0</v>
      </c>
      <c r="BI223" s="160">
        <f t="shared" si="58"/>
        <v>0</v>
      </c>
      <c r="BJ223" s="14" t="s">
        <v>102</v>
      </c>
      <c r="BK223" s="160">
        <f t="shared" si="59"/>
        <v>0</v>
      </c>
      <c r="BL223" s="14" t="s">
        <v>163</v>
      </c>
      <c r="BM223" s="159" t="s">
        <v>512</v>
      </c>
    </row>
    <row r="224" spans="1:65" s="2" customFormat="1" ht="24">
      <c r="A224" s="29"/>
      <c r="B224" s="146"/>
      <c r="C224" s="147" t="s">
        <v>513</v>
      </c>
      <c r="D224" s="147" t="s">
        <v>159</v>
      </c>
      <c r="E224" s="148" t="s">
        <v>514</v>
      </c>
      <c r="F224" s="149" t="s">
        <v>515</v>
      </c>
      <c r="G224" s="150" t="s">
        <v>227</v>
      </c>
      <c r="H224" s="151">
        <v>941.12099999999998</v>
      </c>
      <c r="I224" s="152"/>
      <c r="J224" s="153">
        <f t="shared" si="50"/>
        <v>0</v>
      </c>
      <c r="K224" s="154"/>
      <c r="L224" s="30"/>
      <c r="M224" s="155" t="s">
        <v>1</v>
      </c>
      <c r="N224" s="156" t="s">
        <v>40</v>
      </c>
      <c r="O224" s="55"/>
      <c r="P224" s="157">
        <f t="shared" si="51"/>
        <v>0</v>
      </c>
      <c r="Q224" s="157">
        <v>0</v>
      </c>
      <c r="R224" s="157">
        <f t="shared" si="52"/>
        <v>0</v>
      </c>
      <c r="S224" s="157">
        <v>0</v>
      </c>
      <c r="T224" s="158">
        <f t="shared" si="53"/>
        <v>0</v>
      </c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R224" s="159" t="s">
        <v>163</v>
      </c>
      <c r="AT224" s="159" t="s">
        <v>159</v>
      </c>
      <c r="AU224" s="159" t="s">
        <v>102</v>
      </c>
      <c r="AY224" s="14" t="s">
        <v>157</v>
      </c>
      <c r="BE224" s="160">
        <f t="shared" si="54"/>
        <v>0</v>
      </c>
      <c r="BF224" s="160">
        <f t="shared" si="55"/>
        <v>0</v>
      </c>
      <c r="BG224" s="160">
        <f t="shared" si="56"/>
        <v>0</v>
      </c>
      <c r="BH224" s="160">
        <f t="shared" si="57"/>
        <v>0</v>
      </c>
      <c r="BI224" s="160">
        <f t="shared" si="58"/>
        <v>0</v>
      </c>
      <c r="BJ224" s="14" t="s">
        <v>102</v>
      </c>
      <c r="BK224" s="160">
        <f t="shared" si="59"/>
        <v>0</v>
      </c>
      <c r="BL224" s="14" t="s">
        <v>163</v>
      </c>
      <c r="BM224" s="159" t="s">
        <v>516</v>
      </c>
    </row>
    <row r="225" spans="1:65" s="2" customFormat="1" ht="24">
      <c r="A225" s="29"/>
      <c r="B225" s="146"/>
      <c r="C225" s="147" t="s">
        <v>517</v>
      </c>
      <c r="D225" s="147" t="s">
        <v>159</v>
      </c>
      <c r="E225" s="148" t="s">
        <v>518</v>
      </c>
      <c r="F225" s="149" t="s">
        <v>519</v>
      </c>
      <c r="G225" s="150" t="s">
        <v>227</v>
      </c>
      <c r="H225" s="151">
        <v>6.24</v>
      </c>
      <c r="I225" s="152"/>
      <c r="J225" s="153">
        <f t="shared" si="50"/>
        <v>0</v>
      </c>
      <c r="K225" s="154"/>
      <c r="L225" s="30"/>
      <c r="M225" s="155" t="s">
        <v>1</v>
      </c>
      <c r="N225" s="156" t="s">
        <v>40</v>
      </c>
      <c r="O225" s="55"/>
      <c r="P225" s="157">
        <f t="shared" si="51"/>
        <v>0</v>
      </c>
      <c r="Q225" s="157">
        <v>0</v>
      </c>
      <c r="R225" s="157">
        <f t="shared" si="52"/>
        <v>0</v>
      </c>
      <c r="S225" s="157">
        <v>0</v>
      </c>
      <c r="T225" s="158">
        <f t="shared" si="53"/>
        <v>0</v>
      </c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R225" s="159" t="s">
        <v>163</v>
      </c>
      <c r="AT225" s="159" t="s">
        <v>159</v>
      </c>
      <c r="AU225" s="159" t="s">
        <v>102</v>
      </c>
      <c r="AY225" s="14" t="s">
        <v>157</v>
      </c>
      <c r="BE225" s="160">
        <f t="shared" si="54"/>
        <v>0</v>
      </c>
      <c r="BF225" s="160">
        <f t="shared" si="55"/>
        <v>0</v>
      </c>
      <c r="BG225" s="160">
        <f t="shared" si="56"/>
        <v>0</v>
      </c>
      <c r="BH225" s="160">
        <f t="shared" si="57"/>
        <v>0</v>
      </c>
      <c r="BI225" s="160">
        <f t="shared" si="58"/>
        <v>0</v>
      </c>
      <c r="BJ225" s="14" t="s">
        <v>102</v>
      </c>
      <c r="BK225" s="160">
        <f t="shared" si="59"/>
        <v>0</v>
      </c>
      <c r="BL225" s="14" t="s">
        <v>163</v>
      </c>
      <c r="BM225" s="159" t="s">
        <v>520</v>
      </c>
    </row>
    <row r="226" spans="1:65" s="12" customFormat="1" ht="22.9" customHeight="1">
      <c r="B226" s="133"/>
      <c r="D226" s="134" t="s">
        <v>73</v>
      </c>
      <c r="E226" s="144" t="s">
        <v>521</v>
      </c>
      <c r="F226" s="144" t="s">
        <v>522</v>
      </c>
      <c r="I226" s="136"/>
      <c r="J226" s="145">
        <f>BK226</f>
        <v>0</v>
      </c>
      <c r="L226" s="133"/>
      <c r="M226" s="138"/>
      <c r="N226" s="139"/>
      <c r="O226" s="139"/>
      <c r="P226" s="140">
        <f>P227</f>
        <v>0</v>
      </c>
      <c r="Q226" s="139"/>
      <c r="R226" s="140">
        <f>R227</f>
        <v>0</v>
      </c>
      <c r="S226" s="139"/>
      <c r="T226" s="141">
        <f>T227</f>
        <v>0</v>
      </c>
      <c r="AR226" s="134" t="s">
        <v>82</v>
      </c>
      <c r="AT226" s="142" t="s">
        <v>73</v>
      </c>
      <c r="AU226" s="142" t="s">
        <v>82</v>
      </c>
      <c r="AY226" s="134" t="s">
        <v>157</v>
      </c>
      <c r="BK226" s="143">
        <f>BK227</f>
        <v>0</v>
      </c>
    </row>
    <row r="227" spans="1:65" s="2" customFormat="1" ht="33" customHeight="1">
      <c r="A227" s="29"/>
      <c r="B227" s="146"/>
      <c r="C227" s="147" t="s">
        <v>523</v>
      </c>
      <c r="D227" s="147" t="s">
        <v>159</v>
      </c>
      <c r="E227" s="148" t="s">
        <v>524</v>
      </c>
      <c r="F227" s="149" t="s">
        <v>525</v>
      </c>
      <c r="G227" s="150" t="s">
        <v>227</v>
      </c>
      <c r="H227" s="151">
        <v>11375.754999999999</v>
      </c>
      <c r="I227" s="152"/>
      <c r="J227" s="153">
        <f>ROUND(I227*H227,2)</f>
        <v>0</v>
      </c>
      <c r="K227" s="154"/>
      <c r="L227" s="30"/>
      <c r="M227" s="155" t="s">
        <v>1</v>
      </c>
      <c r="N227" s="156" t="s">
        <v>40</v>
      </c>
      <c r="O227" s="55"/>
      <c r="P227" s="157">
        <f>O227*H227</f>
        <v>0</v>
      </c>
      <c r="Q227" s="157">
        <v>0</v>
      </c>
      <c r="R227" s="157">
        <f>Q227*H227</f>
        <v>0</v>
      </c>
      <c r="S227" s="157">
        <v>0</v>
      </c>
      <c r="T227" s="158">
        <f>S227*H227</f>
        <v>0</v>
      </c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R227" s="159" t="s">
        <v>163</v>
      </c>
      <c r="AT227" s="159" t="s">
        <v>159</v>
      </c>
      <c r="AU227" s="159" t="s">
        <v>102</v>
      </c>
      <c r="AY227" s="14" t="s">
        <v>157</v>
      </c>
      <c r="BE227" s="160">
        <f>IF(N227="základná",J227,0)</f>
        <v>0</v>
      </c>
      <c r="BF227" s="160">
        <f>IF(N227="znížená",J227,0)</f>
        <v>0</v>
      </c>
      <c r="BG227" s="160">
        <f>IF(N227="zákl. prenesená",J227,0)</f>
        <v>0</v>
      </c>
      <c r="BH227" s="160">
        <f>IF(N227="zníž. prenesená",J227,0)</f>
        <v>0</v>
      </c>
      <c r="BI227" s="160">
        <f>IF(N227="nulová",J227,0)</f>
        <v>0</v>
      </c>
      <c r="BJ227" s="14" t="s">
        <v>102</v>
      </c>
      <c r="BK227" s="160">
        <f>ROUND(I227*H227,2)</f>
        <v>0</v>
      </c>
      <c r="BL227" s="14" t="s">
        <v>163</v>
      </c>
      <c r="BM227" s="159" t="s">
        <v>526</v>
      </c>
    </row>
    <row r="228" spans="1:65" s="12" customFormat="1" ht="25.9" customHeight="1">
      <c r="B228" s="133"/>
      <c r="D228" s="134" t="s">
        <v>73</v>
      </c>
      <c r="E228" s="135" t="s">
        <v>527</v>
      </c>
      <c r="F228" s="135" t="s">
        <v>528</v>
      </c>
      <c r="I228" s="136"/>
      <c r="J228" s="137">
        <f>BK228</f>
        <v>0</v>
      </c>
      <c r="L228" s="133"/>
      <c r="M228" s="138"/>
      <c r="N228" s="139"/>
      <c r="O228" s="139"/>
      <c r="P228" s="140">
        <f>P229+P236</f>
        <v>0</v>
      </c>
      <c r="Q228" s="139"/>
      <c r="R228" s="140">
        <f>R229+R236</f>
        <v>1.0634399999999999</v>
      </c>
      <c r="S228" s="139"/>
      <c r="T228" s="141">
        <f>T229+T236</f>
        <v>0</v>
      </c>
      <c r="AR228" s="134" t="s">
        <v>102</v>
      </c>
      <c r="AT228" s="142" t="s">
        <v>73</v>
      </c>
      <c r="AU228" s="142" t="s">
        <v>74</v>
      </c>
      <c r="AY228" s="134" t="s">
        <v>157</v>
      </c>
      <c r="BK228" s="143">
        <f>BK229+BK236</f>
        <v>0</v>
      </c>
    </row>
    <row r="229" spans="1:65" s="12" customFormat="1" ht="22.9" customHeight="1">
      <c r="B229" s="133"/>
      <c r="D229" s="134" t="s">
        <v>73</v>
      </c>
      <c r="E229" s="144" t="s">
        <v>529</v>
      </c>
      <c r="F229" s="144" t="s">
        <v>530</v>
      </c>
      <c r="I229" s="136"/>
      <c r="J229" s="145">
        <f>BK229</f>
        <v>0</v>
      </c>
      <c r="L229" s="133"/>
      <c r="M229" s="138"/>
      <c r="N229" s="139"/>
      <c r="O229" s="139"/>
      <c r="P229" s="140">
        <f>SUM(P230:P235)</f>
        <v>0</v>
      </c>
      <c r="Q229" s="139"/>
      <c r="R229" s="140">
        <f>SUM(R230:R235)</f>
        <v>0.99683999999999995</v>
      </c>
      <c r="S229" s="139"/>
      <c r="T229" s="141">
        <f>SUM(T230:T235)</f>
        <v>0</v>
      </c>
      <c r="AR229" s="134" t="s">
        <v>102</v>
      </c>
      <c r="AT229" s="142" t="s">
        <v>73</v>
      </c>
      <c r="AU229" s="142" t="s">
        <v>82</v>
      </c>
      <c r="AY229" s="134" t="s">
        <v>157</v>
      </c>
      <c r="BK229" s="143">
        <f>SUM(BK230:BK235)</f>
        <v>0</v>
      </c>
    </row>
    <row r="230" spans="1:65" s="2" customFormat="1" ht="24">
      <c r="A230" s="29"/>
      <c r="B230" s="146"/>
      <c r="C230" s="147" t="s">
        <v>531</v>
      </c>
      <c r="D230" s="147" t="s">
        <v>159</v>
      </c>
      <c r="E230" s="148" t="s">
        <v>532</v>
      </c>
      <c r="F230" s="149" t="s">
        <v>533</v>
      </c>
      <c r="G230" s="150" t="s">
        <v>162</v>
      </c>
      <c r="H230" s="151">
        <v>185.89</v>
      </c>
      <c r="I230" s="152"/>
      <c r="J230" s="153">
        <f t="shared" ref="J230:J235" si="60">ROUND(I230*H230,2)</f>
        <v>0</v>
      </c>
      <c r="K230" s="154"/>
      <c r="L230" s="30"/>
      <c r="M230" s="155" t="s">
        <v>1</v>
      </c>
      <c r="N230" s="156" t="s">
        <v>40</v>
      </c>
      <c r="O230" s="55"/>
      <c r="P230" s="157">
        <f t="shared" ref="P230:P235" si="61">O230*H230</f>
        <v>0</v>
      </c>
      <c r="Q230" s="157">
        <v>0</v>
      </c>
      <c r="R230" s="157">
        <f t="shared" ref="R230:R235" si="62">Q230*H230</f>
        <v>0</v>
      </c>
      <c r="S230" s="157">
        <v>0</v>
      </c>
      <c r="T230" s="158">
        <f t="shared" ref="T230:T235" si="63">S230*H230</f>
        <v>0</v>
      </c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R230" s="159" t="s">
        <v>219</v>
      </c>
      <c r="AT230" s="159" t="s">
        <v>159</v>
      </c>
      <c r="AU230" s="159" t="s">
        <v>102</v>
      </c>
      <c r="AY230" s="14" t="s">
        <v>157</v>
      </c>
      <c r="BE230" s="160">
        <f t="shared" ref="BE230:BE235" si="64">IF(N230="základná",J230,0)</f>
        <v>0</v>
      </c>
      <c r="BF230" s="160">
        <f t="shared" ref="BF230:BF235" si="65">IF(N230="znížená",J230,0)</f>
        <v>0</v>
      </c>
      <c r="BG230" s="160">
        <f t="shared" ref="BG230:BG235" si="66">IF(N230="zákl. prenesená",J230,0)</f>
        <v>0</v>
      </c>
      <c r="BH230" s="160">
        <f t="shared" ref="BH230:BH235" si="67">IF(N230="zníž. prenesená",J230,0)</f>
        <v>0</v>
      </c>
      <c r="BI230" s="160">
        <f t="shared" ref="BI230:BI235" si="68">IF(N230="nulová",J230,0)</f>
        <v>0</v>
      </c>
      <c r="BJ230" s="14" t="s">
        <v>102</v>
      </c>
      <c r="BK230" s="160">
        <f t="shared" ref="BK230:BK235" si="69">ROUND(I230*H230,2)</f>
        <v>0</v>
      </c>
      <c r="BL230" s="14" t="s">
        <v>219</v>
      </c>
      <c r="BM230" s="159" t="s">
        <v>534</v>
      </c>
    </row>
    <row r="231" spans="1:65" s="2" customFormat="1" ht="16.5" customHeight="1">
      <c r="A231" s="29"/>
      <c r="B231" s="146"/>
      <c r="C231" s="161" t="s">
        <v>535</v>
      </c>
      <c r="D231" s="161" t="s">
        <v>224</v>
      </c>
      <c r="E231" s="162" t="s">
        <v>536</v>
      </c>
      <c r="F231" s="163" t="s">
        <v>537</v>
      </c>
      <c r="G231" s="164" t="s">
        <v>227</v>
      </c>
      <c r="H231" s="165">
        <v>6.5000000000000002E-2</v>
      </c>
      <c r="I231" s="166"/>
      <c r="J231" s="167">
        <f t="shared" si="60"/>
        <v>0</v>
      </c>
      <c r="K231" s="168"/>
      <c r="L231" s="169"/>
      <c r="M231" s="170" t="s">
        <v>1</v>
      </c>
      <c r="N231" s="171" t="s">
        <v>40</v>
      </c>
      <c r="O231" s="55"/>
      <c r="P231" s="157">
        <f t="shared" si="61"/>
        <v>0</v>
      </c>
      <c r="Q231" s="157">
        <v>1</v>
      </c>
      <c r="R231" s="157">
        <f t="shared" si="62"/>
        <v>6.5000000000000002E-2</v>
      </c>
      <c r="S231" s="157">
        <v>0</v>
      </c>
      <c r="T231" s="158">
        <f t="shared" si="63"/>
        <v>0</v>
      </c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R231" s="159" t="s">
        <v>286</v>
      </c>
      <c r="AT231" s="159" t="s">
        <v>224</v>
      </c>
      <c r="AU231" s="159" t="s">
        <v>102</v>
      </c>
      <c r="AY231" s="14" t="s">
        <v>157</v>
      </c>
      <c r="BE231" s="160">
        <f t="shared" si="64"/>
        <v>0</v>
      </c>
      <c r="BF231" s="160">
        <f t="shared" si="65"/>
        <v>0</v>
      </c>
      <c r="BG231" s="160">
        <f t="shared" si="66"/>
        <v>0</v>
      </c>
      <c r="BH231" s="160">
        <f t="shared" si="67"/>
        <v>0</v>
      </c>
      <c r="BI231" s="160">
        <f t="shared" si="68"/>
        <v>0</v>
      </c>
      <c r="BJ231" s="14" t="s">
        <v>102</v>
      </c>
      <c r="BK231" s="160">
        <f t="shared" si="69"/>
        <v>0</v>
      </c>
      <c r="BL231" s="14" t="s">
        <v>219</v>
      </c>
      <c r="BM231" s="159" t="s">
        <v>538</v>
      </c>
    </row>
    <row r="232" spans="1:65" s="2" customFormat="1" ht="24">
      <c r="A232" s="29"/>
      <c r="B232" s="146"/>
      <c r="C232" s="147" t="s">
        <v>539</v>
      </c>
      <c r="D232" s="147" t="s">
        <v>159</v>
      </c>
      <c r="E232" s="148" t="s">
        <v>540</v>
      </c>
      <c r="F232" s="149" t="s">
        <v>541</v>
      </c>
      <c r="G232" s="150" t="s">
        <v>162</v>
      </c>
      <c r="H232" s="151">
        <v>185.89</v>
      </c>
      <c r="I232" s="152"/>
      <c r="J232" s="153">
        <f t="shared" si="60"/>
        <v>0</v>
      </c>
      <c r="K232" s="154"/>
      <c r="L232" s="30"/>
      <c r="M232" s="155" t="s">
        <v>1</v>
      </c>
      <c r="N232" s="156" t="s">
        <v>40</v>
      </c>
      <c r="O232" s="55"/>
      <c r="P232" s="157">
        <f t="shared" si="61"/>
        <v>0</v>
      </c>
      <c r="Q232" s="157">
        <v>2.3000000000000001E-4</v>
      </c>
      <c r="R232" s="157">
        <f t="shared" si="62"/>
        <v>4.2750000000000003E-2</v>
      </c>
      <c r="S232" s="157">
        <v>0</v>
      </c>
      <c r="T232" s="158">
        <f t="shared" si="63"/>
        <v>0</v>
      </c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R232" s="159" t="s">
        <v>219</v>
      </c>
      <c r="AT232" s="159" t="s">
        <v>159</v>
      </c>
      <c r="AU232" s="159" t="s">
        <v>102</v>
      </c>
      <c r="AY232" s="14" t="s">
        <v>157</v>
      </c>
      <c r="BE232" s="160">
        <f t="shared" si="64"/>
        <v>0</v>
      </c>
      <c r="BF232" s="160">
        <f t="shared" si="65"/>
        <v>0</v>
      </c>
      <c r="BG232" s="160">
        <f t="shared" si="66"/>
        <v>0</v>
      </c>
      <c r="BH232" s="160">
        <f t="shared" si="67"/>
        <v>0</v>
      </c>
      <c r="BI232" s="160">
        <f t="shared" si="68"/>
        <v>0</v>
      </c>
      <c r="BJ232" s="14" t="s">
        <v>102</v>
      </c>
      <c r="BK232" s="160">
        <f t="shared" si="69"/>
        <v>0</v>
      </c>
      <c r="BL232" s="14" t="s">
        <v>219</v>
      </c>
      <c r="BM232" s="159" t="s">
        <v>542</v>
      </c>
    </row>
    <row r="233" spans="1:65" s="2" customFormat="1" ht="16.5" customHeight="1">
      <c r="A233" s="29"/>
      <c r="B233" s="146"/>
      <c r="C233" s="161" t="s">
        <v>543</v>
      </c>
      <c r="D233" s="161" t="s">
        <v>224</v>
      </c>
      <c r="E233" s="162" t="s">
        <v>544</v>
      </c>
      <c r="F233" s="163" t="s">
        <v>545</v>
      </c>
      <c r="G233" s="164" t="s">
        <v>227</v>
      </c>
      <c r="H233" s="165">
        <v>0.35299999999999998</v>
      </c>
      <c r="I233" s="166"/>
      <c r="J233" s="167">
        <f t="shared" si="60"/>
        <v>0</v>
      </c>
      <c r="K233" s="168"/>
      <c r="L233" s="169"/>
      <c r="M233" s="170" t="s">
        <v>1</v>
      </c>
      <c r="N233" s="171" t="s">
        <v>40</v>
      </c>
      <c r="O233" s="55"/>
      <c r="P233" s="157">
        <f t="shared" si="61"/>
        <v>0</v>
      </c>
      <c r="Q233" s="157">
        <v>1</v>
      </c>
      <c r="R233" s="157">
        <f t="shared" si="62"/>
        <v>0.35299999999999998</v>
      </c>
      <c r="S233" s="157">
        <v>0</v>
      </c>
      <c r="T233" s="158">
        <f t="shared" si="63"/>
        <v>0</v>
      </c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R233" s="159" t="s">
        <v>286</v>
      </c>
      <c r="AT233" s="159" t="s">
        <v>224</v>
      </c>
      <c r="AU233" s="159" t="s">
        <v>102</v>
      </c>
      <c r="AY233" s="14" t="s">
        <v>157</v>
      </c>
      <c r="BE233" s="160">
        <f t="shared" si="64"/>
        <v>0</v>
      </c>
      <c r="BF233" s="160">
        <f t="shared" si="65"/>
        <v>0</v>
      </c>
      <c r="BG233" s="160">
        <f t="shared" si="66"/>
        <v>0</v>
      </c>
      <c r="BH233" s="160">
        <f t="shared" si="67"/>
        <v>0</v>
      </c>
      <c r="BI233" s="160">
        <f t="shared" si="68"/>
        <v>0</v>
      </c>
      <c r="BJ233" s="14" t="s">
        <v>102</v>
      </c>
      <c r="BK233" s="160">
        <f t="shared" si="69"/>
        <v>0</v>
      </c>
      <c r="BL233" s="14" t="s">
        <v>219</v>
      </c>
      <c r="BM233" s="159" t="s">
        <v>546</v>
      </c>
    </row>
    <row r="234" spans="1:65" s="2" customFormat="1" ht="24">
      <c r="A234" s="29"/>
      <c r="B234" s="146"/>
      <c r="C234" s="147" t="s">
        <v>547</v>
      </c>
      <c r="D234" s="147" t="s">
        <v>159</v>
      </c>
      <c r="E234" s="148" t="s">
        <v>548</v>
      </c>
      <c r="F234" s="149" t="s">
        <v>549</v>
      </c>
      <c r="G234" s="150" t="s">
        <v>162</v>
      </c>
      <c r="H234" s="151">
        <v>125.4</v>
      </c>
      <c r="I234" s="152"/>
      <c r="J234" s="153">
        <f t="shared" si="60"/>
        <v>0</v>
      </c>
      <c r="K234" s="154"/>
      <c r="L234" s="30"/>
      <c r="M234" s="155" t="s">
        <v>1</v>
      </c>
      <c r="N234" s="156" t="s">
        <v>40</v>
      </c>
      <c r="O234" s="55"/>
      <c r="P234" s="157">
        <f t="shared" si="61"/>
        <v>0</v>
      </c>
      <c r="Q234" s="157">
        <v>0</v>
      </c>
      <c r="R234" s="157">
        <f t="shared" si="62"/>
        <v>0</v>
      </c>
      <c r="S234" s="157">
        <v>0</v>
      </c>
      <c r="T234" s="158">
        <f t="shared" si="63"/>
        <v>0</v>
      </c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R234" s="159" t="s">
        <v>219</v>
      </c>
      <c r="AT234" s="159" t="s">
        <v>159</v>
      </c>
      <c r="AU234" s="159" t="s">
        <v>102</v>
      </c>
      <c r="AY234" s="14" t="s">
        <v>157</v>
      </c>
      <c r="BE234" s="160">
        <f t="shared" si="64"/>
        <v>0</v>
      </c>
      <c r="BF234" s="160">
        <f t="shared" si="65"/>
        <v>0</v>
      </c>
      <c r="BG234" s="160">
        <f t="shared" si="66"/>
        <v>0</v>
      </c>
      <c r="BH234" s="160">
        <f t="shared" si="67"/>
        <v>0</v>
      </c>
      <c r="BI234" s="160">
        <f t="shared" si="68"/>
        <v>0</v>
      </c>
      <c r="BJ234" s="14" t="s">
        <v>102</v>
      </c>
      <c r="BK234" s="160">
        <f t="shared" si="69"/>
        <v>0</v>
      </c>
      <c r="BL234" s="14" t="s">
        <v>219</v>
      </c>
      <c r="BM234" s="159" t="s">
        <v>550</v>
      </c>
    </row>
    <row r="235" spans="1:65" s="2" customFormat="1" ht="24">
      <c r="A235" s="29"/>
      <c r="B235" s="146"/>
      <c r="C235" s="161" t="s">
        <v>551</v>
      </c>
      <c r="D235" s="161" t="s">
        <v>224</v>
      </c>
      <c r="E235" s="162" t="s">
        <v>552</v>
      </c>
      <c r="F235" s="163" t="s">
        <v>553</v>
      </c>
      <c r="G235" s="164" t="s">
        <v>162</v>
      </c>
      <c r="H235" s="165">
        <v>142.95599999999999</v>
      </c>
      <c r="I235" s="166"/>
      <c r="J235" s="167">
        <f t="shared" si="60"/>
        <v>0</v>
      </c>
      <c r="K235" s="168"/>
      <c r="L235" s="169"/>
      <c r="M235" s="170" t="s">
        <v>1</v>
      </c>
      <c r="N235" s="171" t="s">
        <v>40</v>
      </c>
      <c r="O235" s="55"/>
      <c r="P235" s="157">
        <f t="shared" si="61"/>
        <v>0</v>
      </c>
      <c r="Q235" s="157">
        <v>3.7499999999999999E-3</v>
      </c>
      <c r="R235" s="157">
        <f t="shared" si="62"/>
        <v>0.53608999999999996</v>
      </c>
      <c r="S235" s="157">
        <v>0</v>
      </c>
      <c r="T235" s="158">
        <f t="shared" si="63"/>
        <v>0</v>
      </c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R235" s="159" t="s">
        <v>286</v>
      </c>
      <c r="AT235" s="159" t="s">
        <v>224</v>
      </c>
      <c r="AU235" s="159" t="s">
        <v>102</v>
      </c>
      <c r="AY235" s="14" t="s">
        <v>157</v>
      </c>
      <c r="BE235" s="160">
        <f t="shared" si="64"/>
        <v>0</v>
      </c>
      <c r="BF235" s="160">
        <f t="shared" si="65"/>
        <v>0</v>
      </c>
      <c r="BG235" s="160">
        <f t="shared" si="66"/>
        <v>0</v>
      </c>
      <c r="BH235" s="160">
        <f t="shared" si="67"/>
        <v>0</v>
      </c>
      <c r="BI235" s="160">
        <f t="shared" si="68"/>
        <v>0</v>
      </c>
      <c r="BJ235" s="14" t="s">
        <v>102</v>
      </c>
      <c r="BK235" s="160">
        <f t="shared" si="69"/>
        <v>0</v>
      </c>
      <c r="BL235" s="14" t="s">
        <v>219</v>
      </c>
      <c r="BM235" s="159" t="s">
        <v>554</v>
      </c>
    </row>
    <row r="236" spans="1:65" s="12" customFormat="1" ht="22.9" customHeight="1">
      <c r="B236" s="133"/>
      <c r="D236" s="134" t="s">
        <v>73</v>
      </c>
      <c r="E236" s="144" t="s">
        <v>555</v>
      </c>
      <c r="F236" s="144" t="s">
        <v>556</v>
      </c>
      <c r="I236" s="136"/>
      <c r="J236" s="145">
        <f>BK236</f>
        <v>0</v>
      </c>
      <c r="L236" s="133"/>
      <c r="M236" s="138"/>
      <c r="N236" s="139"/>
      <c r="O236" s="139"/>
      <c r="P236" s="140">
        <f>SUM(P237:P242)</f>
        <v>0</v>
      </c>
      <c r="Q236" s="139"/>
      <c r="R236" s="140">
        <f>SUM(R237:R242)</f>
        <v>6.6600000000000006E-2</v>
      </c>
      <c r="S236" s="139"/>
      <c r="T236" s="141">
        <f>SUM(T237:T242)</f>
        <v>0</v>
      </c>
      <c r="AR236" s="134" t="s">
        <v>102</v>
      </c>
      <c r="AT236" s="142" t="s">
        <v>73</v>
      </c>
      <c r="AU236" s="142" t="s">
        <v>82</v>
      </c>
      <c r="AY236" s="134" t="s">
        <v>157</v>
      </c>
      <c r="BK236" s="143">
        <f>SUM(BK237:BK242)</f>
        <v>0</v>
      </c>
    </row>
    <row r="237" spans="1:65" s="2" customFormat="1" ht="21.75" customHeight="1">
      <c r="A237" s="29"/>
      <c r="B237" s="146"/>
      <c r="C237" s="147" t="s">
        <v>557</v>
      </c>
      <c r="D237" s="147" t="s">
        <v>159</v>
      </c>
      <c r="E237" s="148" t="s">
        <v>558</v>
      </c>
      <c r="F237" s="149" t="s">
        <v>559</v>
      </c>
      <c r="G237" s="150" t="s">
        <v>171</v>
      </c>
      <c r="H237" s="151">
        <v>55</v>
      </c>
      <c r="I237" s="152"/>
      <c r="J237" s="153">
        <f t="shared" ref="J237:J242" si="70">ROUND(I237*H237,2)</f>
        <v>0</v>
      </c>
      <c r="K237" s="154"/>
      <c r="L237" s="30"/>
      <c r="M237" s="155" t="s">
        <v>1</v>
      </c>
      <c r="N237" s="156" t="s">
        <v>40</v>
      </c>
      <c r="O237" s="55"/>
      <c r="P237" s="157">
        <f t="shared" ref="P237:P242" si="71">O237*H237</f>
        <v>0</v>
      </c>
      <c r="Q237" s="157">
        <v>0</v>
      </c>
      <c r="R237" s="157">
        <f t="shared" ref="R237:R242" si="72">Q237*H237</f>
        <v>0</v>
      </c>
      <c r="S237" s="157">
        <v>0</v>
      </c>
      <c r="T237" s="158">
        <f t="shared" ref="T237:T242" si="73">S237*H237</f>
        <v>0</v>
      </c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R237" s="159" t="s">
        <v>219</v>
      </c>
      <c r="AT237" s="159" t="s">
        <v>159</v>
      </c>
      <c r="AU237" s="159" t="s">
        <v>102</v>
      </c>
      <c r="AY237" s="14" t="s">
        <v>157</v>
      </c>
      <c r="BE237" s="160">
        <f t="shared" ref="BE237:BE242" si="74">IF(N237="základná",J237,0)</f>
        <v>0</v>
      </c>
      <c r="BF237" s="160">
        <f t="shared" ref="BF237:BF242" si="75">IF(N237="znížená",J237,0)</f>
        <v>0</v>
      </c>
      <c r="BG237" s="160">
        <f t="shared" ref="BG237:BG242" si="76">IF(N237="zákl. prenesená",J237,0)</f>
        <v>0</v>
      </c>
      <c r="BH237" s="160">
        <f t="shared" ref="BH237:BH242" si="77">IF(N237="zníž. prenesená",J237,0)</f>
        <v>0</v>
      </c>
      <c r="BI237" s="160">
        <f t="shared" ref="BI237:BI242" si="78">IF(N237="nulová",J237,0)</f>
        <v>0</v>
      </c>
      <c r="BJ237" s="14" t="s">
        <v>102</v>
      </c>
      <c r="BK237" s="160">
        <f t="shared" ref="BK237:BK242" si="79">ROUND(I237*H237,2)</f>
        <v>0</v>
      </c>
      <c r="BL237" s="14" t="s">
        <v>219</v>
      </c>
      <c r="BM237" s="159" t="s">
        <v>560</v>
      </c>
    </row>
    <row r="238" spans="1:65" s="2" customFormat="1" ht="33" customHeight="1">
      <c r="A238" s="29"/>
      <c r="B238" s="146"/>
      <c r="C238" s="161" t="s">
        <v>561</v>
      </c>
      <c r="D238" s="161" t="s">
        <v>224</v>
      </c>
      <c r="E238" s="162" t="s">
        <v>562</v>
      </c>
      <c r="F238" s="163" t="s">
        <v>563</v>
      </c>
      <c r="G238" s="164" t="s">
        <v>342</v>
      </c>
      <c r="H238" s="165">
        <v>2.2000000000000002</v>
      </c>
      <c r="I238" s="166"/>
      <c r="J238" s="167">
        <f t="shared" si="70"/>
        <v>0</v>
      </c>
      <c r="K238" s="168"/>
      <c r="L238" s="169"/>
      <c r="M238" s="170" t="s">
        <v>1</v>
      </c>
      <c r="N238" s="171" t="s">
        <v>40</v>
      </c>
      <c r="O238" s="55"/>
      <c r="P238" s="157">
        <f t="shared" si="71"/>
        <v>0</v>
      </c>
      <c r="Q238" s="157">
        <v>2.8000000000000001E-2</v>
      </c>
      <c r="R238" s="157">
        <f t="shared" si="72"/>
        <v>6.1600000000000002E-2</v>
      </c>
      <c r="S238" s="157">
        <v>0</v>
      </c>
      <c r="T238" s="158">
        <f t="shared" si="73"/>
        <v>0</v>
      </c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R238" s="159" t="s">
        <v>286</v>
      </c>
      <c r="AT238" s="159" t="s">
        <v>224</v>
      </c>
      <c r="AU238" s="159" t="s">
        <v>102</v>
      </c>
      <c r="AY238" s="14" t="s">
        <v>157</v>
      </c>
      <c r="BE238" s="160">
        <f t="shared" si="74"/>
        <v>0</v>
      </c>
      <c r="BF238" s="160">
        <f t="shared" si="75"/>
        <v>0</v>
      </c>
      <c r="BG238" s="160">
        <f t="shared" si="76"/>
        <v>0</v>
      </c>
      <c r="BH238" s="160">
        <f t="shared" si="77"/>
        <v>0</v>
      </c>
      <c r="BI238" s="160">
        <f t="shared" si="78"/>
        <v>0</v>
      </c>
      <c r="BJ238" s="14" t="s">
        <v>102</v>
      </c>
      <c r="BK238" s="160">
        <f t="shared" si="79"/>
        <v>0</v>
      </c>
      <c r="BL238" s="14" t="s">
        <v>219</v>
      </c>
      <c r="BM238" s="159" t="s">
        <v>564</v>
      </c>
    </row>
    <row r="239" spans="1:65" s="2" customFormat="1" ht="16.5" customHeight="1">
      <c r="A239" s="29"/>
      <c r="B239" s="146"/>
      <c r="C239" s="161" t="s">
        <v>565</v>
      </c>
      <c r="D239" s="161" t="s">
        <v>224</v>
      </c>
      <c r="E239" s="162" t="s">
        <v>566</v>
      </c>
      <c r="F239" s="163" t="s">
        <v>567</v>
      </c>
      <c r="G239" s="164" t="s">
        <v>342</v>
      </c>
      <c r="H239" s="165">
        <v>3.3</v>
      </c>
      <c r="I239" s="166"/>
      <c r="J239" s="167">
        <f t="shared" si="70"/>
        <v>0</v>
      </c>
      <c r="K239" s="168"/>
      <c r="L239" s="169"/>
      <c r="M239" s="170" t="s">
        <v>1</v>
      </c>
      <c r="N239" s="171" t="s">
        <v>40</v>
      </c>
      <c r="O239" s="55"/>
      <c r="P239" s="157">
        <f t="shared" si="71"/>
        <v>0</v>
      </c>
      <c r="Q239" s="157">
        <v>1E-3</v>
      </c>
      <c r="R239" s="157">
        <f t="shared" si="72"/>
        <v>3.3E-3</v>
      </c>
      <c r="S239" s="157">
        <v>0</v>
      </c>
      <c r="T239" s="158">
        <f t="shared" si="73"/>
        <v>0</v>
      </c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R239" s="159" t="s">
        <v>286</v>
      </c>
      <c r="AT239" s="159" t="s">
        <v>224</v>
      </c>
      <c r="AU239" s="159" t="s">
        <v>102</v>
      </c>
      <c r="AY239" s="14" t="s">
        <v>157</v>
      </c>
      <c r="BE239" s="160">
        <f t="shared" si="74"/>
        <v>0</v>
      </c>
      <c r="BF239" s="160">
        <f t="shared" si="75"/>
        <v>0</v>
      </c>
      <c r="BG239" s="160">
        <f t="shared" si="76"/>
        <v>0</v>
      </c>
      <c r="BH239" s="160">
        <f t="shared" si="77"/>
        <v>0</v>
      </c>
      <c r="BI239" s="160">
        <f t="shared" si="78"/>
        <v>0</v>
      </c>
      <c r="BJ239" s="14" t="s">
        <v>102</v>
      </c>
      <c r="BK239" s="160">
        <f t="shared" si="79"/>
        <v>0</v>
      </c>
      <c r="BL239" s="14" t="s">
        <v>219</v>
      </c>
      <c r="BM239" s="159" t="s">
        <v>568</v>
      </c>
    </row>
    <row r="240" spans="1:65" s="2" customFormat="1" ht="24">
      <c r="A240" s="29"/>
      <c r="B240" s="146"/>
      <c r="C240" s="161" t="s">
        <v>521</v>
      </c>
      <c r="D240" s="161" t="s">
        <v>224</v>
      </c>
      <c r="E240" s="162" t="s">
        <v>569</v>
      </c>
      <c r="F240" s="163" t="s">
        <v>570</v>
      </c>
      <c r="G240" s="164" t="s">
        <v>342</v>
      </c>
      <c r="H240" s="165">
        <v>10</v>
      </c>
      <c r="I240" s="166"/>
      <c r="J240" s="167">
        <f t="shared" si="70"/>
        <v>0</v>
      </c>
      <c r="K240" s="168"/>
      <c r="L240" s="169"/>
      <c r="M240" s="170" t="s">
        <v>1</v>
      </c>
      <c r="N240" s="171" t="s">
        <v>40</v>
      </c>
      <c r="O240" s="55"/>
      <c r="P240" s="157">
        <f t="shared" si="71"/>
        <v>0</v>
      </c>
      <c r="Q240" s="157">
        <v>1.2999999999999999E-4</v>
      </c>
      <c r="R240" s="157">
        <f t="shared" si="72"/>
        <v>1.2999999999999999E-3</v>
      </c>
      <c r="S240" s="157">
        <v>0</v>
      </c>
      <c r="T240" s="158">
        <f t="shared" si="73"/>
        <v>0</v>
      </c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R240" s="159" t="s">
        <v>286</v>
      </c>
      <c r="AT240" s="159" t="s">
        <v>224</v>
      </c>
      <c r="AU240" s="159" t="s">
        <v>102</v>
      </c>
      <c r="AY240" s="14" t="s">
        <v>157</v>
      </c>
      <c r="BE240" s="160">
        <f t="shared" si="74"/>
        <v>0</v>
      </c>
      <c r="BF240" s="160">
        <f t="shared" si="75"/>
        <v>0</v>
      </c>
      <c r="BG240" s="160">
        <f t="shared" si="76"/>
        <v>0</v>
      </c>
      <c r="BH240" s="160">
        <f t="shared" si="77"/>
        <v>0</v>
      </c>
      <c r="BI240" s="160">
        <f t="shared" si="78"/>
        <v>0</v>
      </c>
      <c r="BJ240" s="14" t="s">
        <v>102</v>
      </c>
      <c r="BK240" s="160">
        <f t="shared" si="79"/>
        <v>0</v>
      </c>
      <c r="BL240" s="14" t="s">
        <v>219</v>
      </c>
      <c r="BM240" s="159" t="s">
        <v>571</v>
      </c>
    </row>
    <row r="241" spans="1:65" s="2" customFormat="1" ht="16.5" customHeight="1">
      <c r="A241" s="29"/>
      <c r="B241" s="146"/>
      <c r="C241" s="161" t="s">
        <v>572</v>
      </c>
      <c r="D241" s="161" t="s">
        <v>224</v>
      </c>
      <c r="E241" s="162" t="s">
        <v>573</v>
      </c>
      <c r="F241" s="163" t="s">
        <v>574</v>
      </c>
      <c r="G241" s="164" t="s">
        <v>342</v>
      </c>
      <c r="H241" s="165">
        <v>1</v>
      </c>
      <c r="I241" s="166"/>
      <c r="J241" s="167">
        <f t="shared" si="70"/>
        <v>0</v>
      </c>
      <c r="K241" s="168"/>
      <c r="L241" s="169"/>
      <c r="M241" s="170" t="s">
        <v>1</v>
      </c>
      <c r="N241" s="171" t="s">
        <v>40</v>
      </c>
      <c r="O241" s="55"/>
      <c r="P241" s="157">
        <f t="shared" si="71"/>
        <v>0</v>
      </c>
      <c r="Q241" s="157">
        <v>4.0000000000000002E-4</v>
      </c>
      <c r="R241" s="157">
        <f t="shared" si="72"/>
        <v>4.0000000000000002E-4</v>
      </c>
      <c r="S241" s="157">
        <v>0</v>
      </c>
      <c r="T241" s="158">
        <f t="shared" si="73"/>
        <v>0</v>
      </c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R241" s="159" t="s">
        <v>286</v>
      </c>
      <c r="AT241" s="159" t="s">
        <v>224</v>
      </c>
      <c r="AU241" s="159" t="s">
        <v>102</v>
      </c>
      <c r="AY241" s="14" t="s">
        <v>157</v>
      </c>
      <c r="BE241" s="160">
        <f t="shared" si="74"/>
        <v>0</v>
      </c>
      <c r="BF241" s="160">
        <f t="shared" si="75"/>
        <v>0</v>
      </c>
      <c r="BG241" s="160">
        <f t="shared" si="76"/>
        <v>0</v>
      </c>
      <c r="BH241" s="160">
        <f t="shared" si="77"/>
        <v>0</v>
      </c>
      <c r="BI241" s="160">
        <f t="shared" si="78"/>
        <v>0</v>
      </c>
      <c r="BJ241" s="14" t="s">
        <v>102</v>
      </c>
      <c r="BK241" s="160">
        <f t="shared" si="79"/>
        <v>0</v>
      </c>
      <c r="BL241" s="14" t="s">
        <v>219</v>
      </c>
      <c r="BM241" s="159" t="s">
        <v>575</v>
      </c>
    </row>
    <row r="242" spans="1:65" s="2" customFormat="1" ht="24">
      <c r="A242" s="29"/>
      <c r="B242" s="146"/>
      <c r="C242" s="147" t="s">
        <v>576</v>
      </c>
      <c r="D242" s="147" t="s">
        <v>159</v>
      </c>
      <c r="E242" s="148" t="s">
        <v>577</v>
      </c>
      <c r="F242" s="149" t="s">
        <v>578</v>
      </c>
      <c r="G242" s="150" t="s">
        <v>227</v>
      </c>
      <c r="H242" s="151">
        <v>6.7000000000000004E-2</v>
      </c>
      <c r="I242" s="152"/>
      <c r="J242" s="153">
        <f t="shared" si="70"/>
        <v>0</v>
      </c>
      <c r="K242" s="154"/>
      <c r="L242" s="30"/>
      <c r="M242" s="155" t="s">
        <v>1</v>
      </c>
      <c r="N242" s="156" t="s">
        <v>40</v>
      </c>
      <c r="O242" s="55"/>
      <c r="P242" s="157">
        <f t="shared" si="71"/>
        <v>0</v>
      </c>
      <c r="Q242" s="157">
        <v>0</v>
      </c>
      <c r="R242" s="157">
        <f t="shared" si="72"/>
        <v>0</v>
      </c>
      <c r="S242" s="157">
        <v>0</v>
      </c>
      <c r="T242" s="158">
        <f t="shared" si="73"/>
        <v>0</v>
      </c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R242" s="159" t="s">
        <v>219</v>
      </c>
      <c r="AT242" s="159" t="s">
        <v>159</v>
      </c>
      <c r="AU242" s="159" t="s">
        <v>102</v>
      </c>
      <c r="AY242" s="14" t="s">
        <v>157</v>
      </c>
      <c r="BE242" s="160">
        <f t="shared" si="74"/>
        <v>0</v>
      </c>
      <c r="BF242" s="160">
        <f t="shared" si="75"/>
        <v>0</v>
      </c>
      <c r="BG242" s="160">
        <f t="shared" si="76"/>
        <v>0</v>
      </c>
      <c r="BH242" s="160">
        <f t="shared" si="77"/>
        <v>0</v>
      </c>
      <c r="BI242" s="160">
        <f t="shared" si="78"/>
        <v>0</v>
      </c>
      <c r="BJ242" s="14" t="s">
        <v>102</v>
      </c>
      <c r="BK242" s="160">
        <f t="shared" si="79"/>
        <v>0</v>
      </c>
      <c r="BL242" s="14" t="s">
        <v>219</v>
      </c>
      <c r="BM242" s="159" t="s">
        <v>579</v>
      </c>
    </row>
    <row r="243" spans="1:65" s="12" customFormat="1" ht="25.9" customHeight="1">
      <c r="B243" s="133"/>
      <c r="D243" s="134" t="s">
        <v>73</v>
      </c>
      <c r="E243" s="135" t="s">
        <v>580</v>
      </c>
      <c r="F243" s="135" t="s">
        <v>581</v>
      </c>
      <c r="I243" s="136"/>
      <c r="J243" s="137">
        <f>BK243</f>
        <v>0</v>
      </c>
      <c r="L243" s="133"/>
      <c r="M243" s="138"/>
      <c r="N243" s="139"/>
      <c r="O243" s="139"/>
      <c r="P243" s="140">
        <f>P244</f>
        <v>0</v>
      </c>
      <c r="Q243" s="139"/>
      <c r="R243" s="140">
        <f>R244</f>
        <v>0</v>
      </c>
      <c r="S243" s="139"/>
      <c r="T243" s="141">
        <f>T244</f>
        <v>0</v>
      </c>
      <c r="AR243" s="134" t="s">
        <v>163</v>
      </c>
      <c r="AT243" s="142" t="s">
        <v>73</v>
      </c>
      <c r="AU243" s="142" t="s">
        <v>74</v>
      </c>
      <c r="AY243" s="134" t="s">
        <v>157</v>
      </c>
      <c r="BK243" s="143">
        <f>BK244</f>
        <v>0</v>
      </c>
    </row>
    <row r="244" spans="1:65" s="2" customFormat="1" ht="24">
      <c r="A244" s="29"/>
      <c r="B244" s="146"/>
      <c r="C244" s="147" t="s">
        <v>582</v>
      </c>
      <c r="D244" s="147" t="s">
        <v>159</v>
      </c>
      <c r="E244" s="148" t="s">
        <v>583</v>
      </c>
      <c r="F244" s="149" t="s">
        <v>584</v>
      </c>
      <c r="G244" s="150" t="s">
        <v>585</v>
      </c>
      <c r="H244" s="151">
        <v>1</v>
      </c>
      <c r="I244" s="152"/>
      <c r="J244" s="153">
        <f>ROUND(I244*H244,2)</f>
        <v>0</v>
      </c>
      <c r="K244" s="154"/>
      <c r="L244" s="30"/>
      <c r="M244" s="172" t="s">
        <v>1</v>
      </c>
      <c r="N244" s="173" t="s">
        <v>40</v>
      </c>
      <c r="O244" s="174"/>
      <c r="P244" s="175">
        <f>O244*H244</f>
        <v>0</v>
      </c>
      <c r="Q244" s="175">
        <v>0</v>
      </c>
      <c r="R244" s="175">
        <f>Q244*H244</f>
        <v>0</v>
      </c>
      <c r="S244" s="175">
        <v>0</v>
      </c>
      <c r="T244" s="176">
        <f>S244*H244</f>
        <v>0</v>
      </c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R244" s="159" t="s">
        <v>586</v>
      </c>
      <c r="AT244" s="159" t="s">
        <v>159</v>
      </c>
      <c r="AU244" s="159" t="s">
        <v>82</v>
      </c>
      <c r="AY244" s="14" t="s">
        <v>157</v>
      </c>
      <c r="BE244" s="160">
        <f>IF(N244="základná",J244,0)</f>
        <v>0</v>
      </c>
      <c r="BF244" s="160">
        <f>IF(N244="znížená",J244,0)</f>
        <v>0</v>
      </c>
      <c r="BG244" s="160">
        <f>IF(N244="zákl. prenesená",J244,0)</f>
        <v>0</v>
      </c>
      <c r="BH244" s="160">
        <f>IF(N244="zníž. prenesená",J244,0)</f>
        <v>0</v>
      </c>
      <c r="BI244" s="160">
        <f>IF(N244="nulová",J244,0)</f>
        <v>0</v>
      </c>
      <c r="BJ244" s="14" t="s">
        <v>102</v>
      </c>
      <c r="BK244" s="160">
        <f>ROUND(I244*H244,2)</f>
        <v>0</v>
      </c>
      <c r="BL244" s="14" t="s">
        <v>586</v>
      </c>
      <c r="BM244" s="159" t="s">
        <v>587</v>
      </c>
    </row>
    <row r="245" spans="1:65" s="2" customFormat="1" ht="6.95" customHeight="1">
      <c r="A245" s="29"/>
      <c r="B245" s="44"/>
      <c r="C245" s="45"/>
      <c r="D245" s="45"/>
      <c r="E245" s="45"/>
      <c r="F245" s="45"/>
      <c r="G245" s="45"/>
      <c r="H245" s="45"/>
      <c r="I245" s="45"/>
      <c r="J245" s="45"/>
      <c r="K245" s="45"/>
      <c r="L245" s="30"/>
      <c r="M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</row>
  </sheetData>
  <autoFilter ref="C128:K244"/>
  <mergeCells count="9">
    <mergeCell ref="E87:H87"/>
    <mergeCell ref="E119:H119"/>
    <mergeCell ref="E121:H121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88" fitToHeight="100" orientation="portrait" r:id="rId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9"/>
  <sheetViews>
    <sheetView showGridLines="0" topLeftCell="A103" workbookViewId="0">
      <selection activeCell="I125" sqref="I125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07" t="s">
        <v>5</v>
      </c>
      <c r="M2" s="192"/>
      <c r="N2" s="192"/>
      <c r="O2" s="192"/>
      <c r="P2" s="192"/>
      <c r="Q2" s="192"/>
      <c r="R2" s="192"/>
      <c r="S2" s="192"/>
      <c r="T2" s="192"/>
      <c r="U2" s="192"/>
      <c r="V2" s="192"/>
      <c r="AT2" s="14" t="s">
        <v>86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74</v>
      </c>
    </row>
    <row r="4" spans="1:46" s="1" customFormat="1" ht="24.95" customHeight="1">
      <c r="B4" s="17"/>
      <c r="D4" s="18" t="s">
        <v>122</v>
      </c>
      <c r="L4" s="17"/>
      <c r="M4" s="95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15</v>
      </c>
      <c r="L6" s="17"/>
    </row>
    <row r="7" spans="1:46" s="1" customFormat="1" ht="16.5" customHeight="1">
      <c r="B7" s="17"/>
      <c r="E7" s="223" t="str">
        <f>'Rekapitulácia stavby'!K6</f>
        <v>PD Žakovce, MK a IS pre IBV 22RD</v>
      </c>
      <c r="F7" s="224"/>
      <c r="G7" s="224"/>
      <c r="H7" s="224"/>
      <c r="L7" s="17"/>
    </row>
    <row r="8" spans="1:46" s="2" customFormat="1" ht="12" customHeight="1">
      <c r="A8" s="29"/>
      <c r="B8" s="30"/>
      <c r="C8" s="29"/>
      <c r="D8" s="24" t="s">
        <v>123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85" t="s">
        <v>588</v>
      </c>
      <c r="F9" s="225"/>
      <c r="G9" s="225"/>
      <c r="H9" s="225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17</v>
      </c>
      <c r="E11" s="29"/>
      <c r="F11" s="22" t="s">
        <v>1</v>
      </c>
      <c r="G11" s="29"/>
      <c r="H11" s="29"/>
      <c r="I11" s="24" t="s">
        <v>18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19</v>
      </c>
      <c r="E12" s="29"/>
      <c r="F12" s="22" t="s">
        <v>20</v>
      </c>
      <c r="G12" s="29"/>
      <c r="H12" s="29"/>
      <c r="I12" s="24" t="s">
        <v>21</v>
      </c>
      <c r="J12" s="52" t="str">
        <f>'Rekapitulácia stavby'!AN8</f>
        <v>Vyplň údaj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22</v>
      </c>
      <c r="E14" s="29"/>
      <c r="F14" s="29"/>
      <c r="G14" s="29"/>
      <c r="H14" s="29"/>
      <c r="I14" s="24" t="s">
        <v>23</v>
      </c>
      <c r="J14" s="22" t="s">
        <v>2186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tr">
        <f>'01 - SO 01 Miestne komuni...'!E15</f>
        <v>Obec Žakovce, Žakovce 55, 059 73 Žakovce</v>
      </c>
      <c r="F15" s="29"/>
      <c r="G15" s="29"/>
      <c r="H15" s="29"/>
      <c r="I15" s="24" t="s">
        <v>25</v>
      </c>
      <c r="J15" s="22" t="s">
        <v>2187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24" t="s">
        <v>23</v>
      </c>
      <c r="J17" s="25" t="str">
        <f>'Rekapitulácia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26" t="str">
        <f>'Rekapitulácia stavby'!E14</f>
        <v>Vyplň údaj</v>
      </c>
      <c r="F18" s="191"/>
      <c r="G18" s="191"/>
      <c r="H18" s="191"/>
      <c r="I18" s="24" t="s">
        <v>25</v>
      </c>
      <c r="J18" s="25" t="str">
        <f>'Rekapitulácia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24" t="s">
        <v>23</v>
      </c>
      <c r="J20" s="22" t="s">
        <v>1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29</v>
      </c>
      <c r="F21" s="29"/>
      <c r="G21" s="29"/>
      <c r="H21" s="29"/>
      <c r="I21" s="24" t="s">
        <v>25</v>
      </c>
      <c r="J21" s="22" t="s">
        <v>1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23</v>
      </c>
      <c r="J23" s="22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32</v>
      </c>
      <c r="F24" s="29"/>
      <c r="G24" s="29"/>
      <c r="H24" s="29"/>
      <c r="I24" s="24" t="s">
        <v>25</v>
      </c>
      <c r="J24" s="22" t="s">
        <v>1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33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6"/>
      <c r="B27" s="97"/>
      <c r="C27" s="96"/>
      <c r="D27" s="96"/>
      <c r="E27" s="196" t="s">
        <v>1</v>
      </c>
      <c r="F27" s="196"/>
      <c r="G27" s="196"/>
      <c r="H27" s="196"/>
      <c r="I27" s="96"/>
      <c r="J27" s="96"/>
      <c r="K27" s="96"/>
      <c r="L27" s="98"/>
      <c r="S27" s="96"/>
      <c r="T27" s="96"/>
      <c r="U27" s="96"/>
      <c r="V27" s="96"/>
      <c r="W27" s="96"/>
      <c r="X27" s="96"/>
      <c r="Y27" s="96"/>
      <c r="Z27" s="96"/>
      <c r="AA27" s="96"/>
      <c r="AB27" s="96"/>
      <c r="AC27" s="96"/>
      <c r="AD27" s="96"/>
      <c r="AE27" s="96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9" t="s">
        <v>34</v>
      </c>
      <c r="E30" s="29"/>
      <c r="F30" s="29"/>
      <c r="G30" s="29"/>
      <c r="H30" s="29"/>
      <c r="I30" s="29"/>
      <c r="J30" s="68">
        <f>ROUND(J122,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36</v>
      </c>
      <c r="G32" s="29"/>
      <c r="H32" s="29"/>
      <c r="I32" s="33" t="s">
        <v>35</v>
      </c>
      <c r="J32" s="33" t="s">
        <v>37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100" t="s">
        <v>38</v>
      </c>
      <c r="E33" s="24" t="s">
        <v>39</v>
      </c>
      <c r="F33" s="101">
        <f>ROUND((SUM(BE122:BE158)),  2)</f>
        <v>0</v>
      </c>
      <c r="G33" s="29"/>
      <c r="H33" s="29"/>
      <c r="I33" s="102">
        <v>0.2</v>
      </c>
      <c r="J33" s="101">
        <f>ROUND(((SUM(BE122:BE158))*I33),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40</v>
      </c>
      <c r="F34" s="101">
        <f>ROUND((SUM(BF122:BF158)),  2)</f>
        <v>0</v>
      </c>
      <c r="G34" s="29"/>
      <c r="H34" s="29"/>
      <c r="I34" s="102">
        <v>0.2</v>
      </c>
      <c r="J34" s="101">
        <f>ROUND(((SUM(BF122:BF158))*I34),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41</v>
      </c>
      <c r="F35" s="101">
        <f>ROUND((SUM(BG122:BG158)),  2)</f>
        <v>0</v>
      </c>
      <c r="G35" s="29"/>
      <c r="H35" s="29"/>
      <c r="I35" s="102">
        <v>0.2</v>
      </c>
      <c r="J35" s="101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42</v>
      </c>
      <c r="F36" s="101">
        <f>ROUND((SUM(BH122:BH158)),  2)</f>
        <v>0</v>
      </c>
      <c r="G36" s="29"/>
      <c r="H36" s="29"/>
      <c r="I36" s="102">
        <v>0.2</v>
      </c>
      <c r="J36" s="101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43</v>
      </c>
      <c r="F37" s="101">
        <f>ROUND((SUM(BI122:BI158)),  2)</f>
        <v>0</v>
      </c>
      <c r="G37" s="29"/>
      <c r="H37" s="29"/>
      <c r="I37" s="102">
        <v>0</v>
      </c>
      <c r="J37" s="101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3"/>
      <c r="D39" s="104" t="s">
        <v>44</v>
      </c>
      <c r="E39" s="57"/>
      <c r="F39" s="57"/>
      <c r="G39" s="105" t="s">
        <v>45</v>
      </c>
      <c r="H39" s="106" t="s">
        <v>46</v>
      </c>
      <c r="I39" s="57"/>
      <c r="J39" s="107">
        <f>SUM(J30:J37)</f>
        <v>0</v>
      </c>
      <c r="K39" s="108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3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29"/>
      <c r="B61" s="30"/>
      <c r="C61" s="29"/>
      <c r="D61" s="42" t="s">
        <v>49</v>
      </c>
      <c r="E61" s="32"/>
      <c r="F61" s="109" t="s">
        <v>50</v>
      </c>
      <c r="G61" s="42" t="s">
        <v>49</v>
      </c>
      <c r="H61" s="32"/>
      <c r="I61" s="32"/>
      <c r="J61" s="110" t="s">
        <v>50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29"/>
      <c r="B65" s="30"/>
      <c r="C65" s="29"/>
      <c r="D65" s="40" t="s">
        <v>51</v>
      </c>
      <c r="E65" s="43"/>
      <c r="F65" s="43"/>
      <c r="G65" s="40" t="s">
        <v>52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29"/>
      <c r="B76" s="30"/>
      <c r="C76" s="29"/>
      <c r="D76" s="42" t="s">
        <v>49</v>
      </c>
      <c r="E76" s="32"/>
      <c r="F76" s="109" t="s">
        <v>50</v>
      </c>
      <c r="G76" s="42" t="s">
        <v>49</v>
      </c>
      <c r="H76" s="32"/>
      <c r="I76" s="32"/>
      <c r="J76" s="110" t="s">
        <v>50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125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15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23" t="str">
        <f>E7</f>
        <v>PD Žakovce, MK a IS pre IBV 22RD</v>
      </c>
      <c r="F85" s="224"/>
      <c r="G85" s="224"/>
      <c r="H85" s="224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123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85" t="str">
        <f>E9</f>
        <v>02 - SO 02 Chodníky</v>
      </c>
      <c r="F87" s="225"/>
      <c r="G87" s="225"/>
      <c r="H87" s="225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19</v>
      </c>
      <c r="D89" s="29"/>
      <c r="E89" s="29"/>
      <c r="F89" s="22" t="str">
        <f>F12</f>
        <v>Žakovce</v>
      </c>
      <c r="G89" s="29"/>
      <c r="H89" s="29"/>
      <c r="I89" s="24" t="s">
        <v>21</v>
      </c>
      <c r="J89" s="52" t="str">
        <f>IF(J12="","",J12)</f>
        <v>Vyplň údaj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25.7" customHeight="1">
      <c r="A91" s="29"/>
      <c r="B91" s="30"/>
      <c r="C91" s="24" t="s">
        <v>22</v>
      </c>
      <c r="D91" s="29"/>
      <c r="E91" s="29"/>
      <c r="F91" s="22" t="str">
        <f>E15</f>
        <v>Obec Žakovce, Žakovce 55, 059 73 Žakovce</v>
      </c>
      <c r="G91" s="29"/>
      <c r="H91" s="29"/>
      <c r="I91" s="24" t="s">
        <v>28</v>
      </c>
      <c r="J91" s="27" t="str">
        <f>E21</f>
        <v>ISPO spol. s r.o. inž. stavby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>Macura M.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1" t="s">
        <v>126</v>
      </c>
      <c r="D94" s="103"/>
      <c r="E94" s="103"/>
      <c r="F94" s="103"/>
      <c r="G94" s="103"/>
      <c r="H94" s="103"/>
      <c r="I94" s="103"/>
      <c r="J94" s="112" t="s">
        <v>127</v>
      </c>
      <c r="K94" s="103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13" t="s">
        <v>128</v>
      </c>
      <c r="D96" s="29"/>
      <c r="E96" s="29"/>
      <c r="F96" s="29"/>
      <c r="G96" s="29"/>
      <c r="H96" s="29"/>
      <c r="I96" s="29"/>
      <c r="J96" s="68">
        <f>J122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129</v>
      </c>
    </row>
    <row r="97" spans="1:31" s="9" customFormat="1" ht="24.95" customHeight="1">
      <c r="B97" s="114"/>
      <c r="D97" s="115" t="s">
        <v>130</v>
      </c>
      <c r="E97" s="116"/>
      <c r="F97" s="116"/>
      <c r="G97" s="116"/>
      <c r="H97" s="116"/>
      <c r="I97" s="116"/>
      <c r="J97" s="117">
        <f>J123</f>
        <v>0</v>
      </c>
      <c r="L97" s="114"/>
    </row>
    <row r="98" spans="1:31" s="10" customFormat="1" ht="19.899999999999999" customHeight="1">
      <c r="B98" s="118"/>
      <c r="D98" s="119" t="s">
        <v>131</v>
      </c>
      <c r="E98" s="120"/>
      <c r="F98" s="120"/>
      <c r="G98" s="120"/>
      <c r="H98" s="120"/>
      <c r="I98" s="120"/>
      <c r="J98" s="121">
        <f>J124</f>
        <v>0</v>
      </c>
      <c r="L98" s="118"/>
    </row>
    <row r="99" spans="1:31" s="10" customFormat="1" ht="19.899999999999999" customHeight="1">
      <c r="B99" s="118"/>
      <c r="D99" s="119" t="s">
        <v>135</v>
      </c>
      <c r="E99" s="120"/>
      <c r="F99" s="120"/>
      <c r="G99" s="120"/>
      <c r="H99" s="120"/>
      <c r="I99" s="120"/>
      <c r="J99" s="121">
        <f>J139</f>
        <v>0</v>
      </c>
      <c r="L99" s="118"/>
    </row>
    <row r="100" spans="1:31" s="10" customFormat="1" ht="19.899999999999999" customHeight="1">
      <c r="B100" s="118"/>
      <c r="D100" s="119" t="s">
        <v>137</v>
      </c>
      <c r="E100" s="120"/>
      <c r="F100" s="120"/>
      <c r="G100" s="120"/>
      <c r="H100" s="120"/>
      <c r="I100" s="120"/>
      <c r="J100" s="121">
        <f>J148</f>
        <v>0</v>
      </c>
      <c r="L100" s="118"/>
    </row>
    <row r="101" spans="1:31" s="10" customFormat="1" ht="19.899999999999999" customHeight="1">
      <c r="B101" s="118"/>
      <c r="D101" s="119" t="s">
        <v>138</v>
      </c>
      <c r="E101" s="120"/>
      <c r="F101" s="120"/>
      <c r="G101" s="120"/>
      <c r="H101" s="120"/>
      <c r="I101" s="120"/>
      <c r="J101" s="121">
        <f>J155</f>
        <v>0</v>
      </c>
      <c r="L101" s="118"/>
    </row>
    <row r="102" spans="1:31" s="9" customFormat="1" ht="24.95" customHeight="1">
      <c r="B102" s="114"/>
      <c r="D102" s="115" t="s">
        <v>142</v>
      </c>
      <c r="E102" s="116"/>
      <c r="F102" s="116"/>
      <c r="G102" s="116"/>
      <c r="H102" s="116"/>
      <c r="I102" s="116"/>
      <c r="J102" s="117">
        <f>J157</f>
        <v>0</v>
      </c>
      <c r="L102" s="114"/>
    </row>
    <row r="103" spans="1:31" s="2" customFormat="1" ht="21.75" customHeight="1">
      <c r="A103" s="29"/>
      <c r="B103" s="30"/>
      <c r="C103" s="29"/>
      <c r="D103" s="29"/>
      <c r="E103" s="29"/>
      <c r="F103" s="29"/>
      <c r="G103" s="29"/>
      <c r="H103" s="29"/>
      <c r="I103" s="29"/>
      <c r="J103" s="29"/>
      <c r="K103" s="29"/>
      <c r="L103" s="3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pans="1:31" s="2" customFormat="1" ht="6.95" customHeight="1">
      <c r="A104" s="29"/>
      <c r="B104" s="44"/>
      <c r="C104" s="45"/>
      <c r="D104" s="45"/>
      <c r="E104" s="45"/>
      <c r="F104" s="45"/>
      <c r="G104" s="45"/>
      <c r="H104" s="45"/>
      <c r="I104" s="45"/>
      <c r="J104" s="45"/>
      <c r="K104" s="45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8" spans="1:31" s="2" customFormat="1" ht="6.95" customHeight="1">
      <c r="A108" s="29"/>
      <c r="B108" s="46"/>
      <c r="C108" s="47"/>
      <c r="D108" s="47"/>
      <c r="E108" s="47"/>
      <c r="F108" s="47"/>
      <c r="G108" s="47"/>
      <c r="H108" s="47"/>
      <c r="I108" s="47"/>
      <c r="J108" s="47"/>
      <c r="K108" s="47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24.95" customHeight="1">
      <c r="A109" s="29"/>
      <c r="B109" s="30"/>
      <c r="C109" s="18" t="s">
        <v>143</v>
      </c>
      <c r="D109" s="29"/>
      <c r="E109" s="29"/>
      <c r="F109" s="29"/>
      <c r="G109" s="29"/>
      <c r="H109" s="29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6.95" customHeight="1">
      <c r="A110" s="29"/>
      <c r="B110" s="30"/>
      <c r="C110" s="29"/>
      <c r="D110" s="29"/>
      <c r="E110" s="29"/>
      <c r="F110" s="29"/>
      <c r="G110" s="29"/>
      <c r="H110" s="29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2" customHeight="1">
      <c r="A111" s="29"/>
      <c r="B111" s="30"/>
      <c r="C111" s="24" t="s">
        <v>15</v>
      </c>
      <c r="D111" s="29"/>
      <c r="E111" s="29"/>
      <c r="F111" s="29"/>
      <c r="G111" s="29"/>
      <c r="H111" s="29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6.5" customHeight="1">
      <c r="A112" s="29"/>
      <c r="B112" s="30"/>
      <c r="C112" s="29"/>
      <c r="D112" s="29"/>
      <c r="E112" s="223" t="str">
        <f>E7</f>
        <v>PD Žakovce, MK a IS pre IBV 22RD</v>
      </c>
      <c r="F112" s="224"/>
      <c r="G112" s="224"/>
      <c r="H112" s="224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>
      <c r="A113" s="29"/>
      <c r="B113" s="30"/>
      <c r="C113" s="24" t="s">
        <v>123</v>
      </c>
      <c r="D113" s="29"/>
      <c r="E113" s="29"/>
      <c r="F113" s="29"/>
      <c r="G113" s="29"/>
      <c r="H113" s="29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6.5" customHeight="1">
      <c r="A114" s="29"/>
      <c r="B114" s="30"/>
      <c r="C114" s="29"/>
      <c r="D114" s="29"/>
      <c r="E114" s="185" t="str">
        <f>E9</f>
        <v>02 - SO 02 Chodníky</v>
      </c>
      <c r="F114" s="225"/>
      <c r="G114" s="225"/>
      <c r="H114" s="225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6.95" customHeight="1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2" customHeight="1">
      <c r="A116" s="29"/>
      <c r="B116" s="30"/>
      <c r="C116" s="24" t="s">
        <v>19</v>
      </c>
      <c r="D116" s="29"/>
      <c r="E116" s="29"/>
      <c r="F116" s="22" t="str">
        <f>F12</f>
        <v>Žakovce</v>
      </c>
      <c r="G116" s="29"/>
      <c r="H116" s="29"/>
      <c r="I116" s="24" t="s">
        <v>21</v>
      </c>
      <c r="J116" s="52" t="str">
        <f>IF(J12="","",J12)</f>
        <v>Vyplň údaj</v>
      </c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6.95" customHeight="1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25.7" customHeight="1">
      <c r="A118" s="29"/>
      <c r="B118" s="30"/>
      <c r="C118" s="24" t="s">
        <v>22</v>
      </c>
      <c r="D118" s="29"/>
      <c r="E118" s="29"/>
      <c r="F118" s="22" t="str">
        <f>E15</f>
        <v>Obec Žakovce, Žakovce 55, 059 73 Žakovce</v>
      </c>
      <c r="G118" s="29"/>
      <c r="H118" s="29"/>
      <c r="I118" s="24" t="s">
        <v>28</v>
      </c>
      <c r="J118" s="27" t="str">
        <f>E21</f>
        <v>ISPO spol. s r.o. inž. stavby</v>
      </c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5.2" customHeight="1">
      <c r="A119" s="29"/>
      <c r="B119" s="30"/>
      <c r="C119" s="24" t="s">
        <v>26</v>
      </c>
      <c r="D119" s="29"/>
      <c r="E119" s="29"/>
      <c r="F119" s="22" t="str">
        <f>IF(E18="","",E18)</f>
        <v>Vyplň údaj</v>
      </c>
      <c r="G119" s="29"/>
      <c r="H119" s="29"/>
      <c r="I119" s="24" t="s">
        <v>31</v>
      </c>
      <c r="J119" s="27" t="str">
        <f>E24</f>
        <v>Macura M.</v>
      </c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0.35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11" customFormat="1" ht="29.25" customHeight="1">
      <c r="A121" s="122"/>
      <c r="B121" s="123"/>
      <c r="C121" s="124" t="s">
        <v>144</v>
      </c>
      <c r="D121" s="125" t="s">
        <v>59</v>
      </c>
      <c r="E121" s="125" t="s">
        <v>55</v>
      </c>
      <c r="F121" s="125" t="s">
        <v>56</v>
      </c>
      <c r="G121" s="125" t="s">
        <v>145</v>
      </c>
      <c r="H121" s="125" t="s">
        <v>146</v>
      </c>
      <c r="I121" s="125" t="s">
        <v>147</v>
      </c>
      <c r="J121" s="126" t="s">
        <v>127</v>
      </c>
      <c r="K121" s="127" t="s">
        <v>148</v>
      </c>
      <c r="L121" s="128"/>
      <c r="M121" s="59" t="s">
        <v>1</v>
      </c>
      <c r="N121" s="60" t="s">
        <v>38</v>
      </c>
      <c r="O121" s="60" t="s">
        <v>149</v>
      </c>
      <c r="P121" s="60" t="s">
        <v>150</v>
      </c>
      <c r="Q121" s="60" t="s">
        <v>151</v>
      </c>
      <c r="R121" s="60" t="s">
        <v>152</v>
      </c>
      <c r="S121" s="60" t="s">
        <v>153</v>
      </c>
      <c r="T121" s="61" t="s">
        <v>154</v>
      </c>
      <c r="U121" s="122"/>
      <c r="V121" s="122"/>
      <c r="W121" s="122"/>
      <c r="X121" s="122"/>
      <c r="Y121" s="122"/>
      <c r="Z121" s="122"/>
      <c r="AA121" s="122"/>
      <c r="AB121" s="122"/>
      <c r="AC121" s="122"/>
      <c r="AD121" s="122"/>
      <c r="AE121" s="122"/>
    </row>
    <row r="122" spans="1:65" s="2" customFormat="1" ht="22.9" customHeight="1">
      <c r="A122" s="29"/>
      <c r="B122" s="30"/>
      <c r="C122" s="66" t="s">
        <v>128</v>
      </c>
      <c r="D122" s="29"/>
      <c r="E122" s="29"/>
      <c r="F122" s="29"/>
      <c r="G122" s="29"/>
      <c r="H122" s="29"/>
      <c r="I122" s="29"/>
      <c r="J122" s="129">
        <f>BK122</f>
        <v>0</v>
      </c>
      <c r="K122" s="29"/>
      <c r="L122" s="30"/>
      <c r="M122" s="62"/>
      <c r="N122" s="53"/>
      <c r="O122" s="63"/>
      <c r="P122" s="130">
        <f>P123+P157</f>
        <v>0</v>
      </c>
      <c r="Q122" s="63"/>
      <c r="R122" s="130">
        <f>R123+R157</f>
        <v>904.75995999999998</v>
      </c>
      <c r="S122" s="63"/>
      <c r="T122" s="131">
        <f>T123+T157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T122" s="14" t="s">
        <v>73</v>
      </c>
      <c r="AU122" s="14" t="s">
        <v>129</v>
      </c>
      <c r="BK122" s="132">
        <f>BK123+BK157</f>
        <v>0</v>
      </c>
    </row>
    <row r="123" spans="1:65" s="12" customFormat="1" ht="25.9" customHeight="1">
      <c r="B123" s="133"/>
      <c r="D123" s="134" t="s">
        <v>73</v>
      </c>
      <c r="E123" s="135" t="s">
        <v>155</v>
      </c>
      <c r="F123" s="135" t="s">
        <v>156</v>
      </c>
      <c r="I123" s="136"/>
      <c r="J123" s="137">
        <f>BK123</f>
        <v>0</v>
      </c>
      <c r="L123" s="133"/>
      <c r="M123" s="138"/>
      <c r="N123" s="139"/>
      <c r="O123" s="139"/>
      <c r="P123" s="140">
        <f>P124+P139+P148+P155</f>
        <v>0</v>
      </c>
      <c r="Q123" s="139"/>
      <c r="R123" s="140">
        <f>R124+R139+R148+R155</f>
        <v>904.75995999999998</v>
      </c>
      <c r="S123" s="139"/>
      <c r="T123" s="141">
        <f>T124+T139+T148+T155</f>
        <v>0</v>
      </c>
      <c r="AR123" s="134" t="s">
        <v>82</v>
      </c>
      <c r="AT123" s="142" t="s">
        <v>73</v>
      </c>
      <c r="AU123" s="142" t="s">
        <v>74</v>
      </c>
      <c r="AY123" s="134" t="s">
        <v>157</v>
      </c>
      <c r="BK123" s="143">
        <f>BK124+BK139+BK148+BK155</f>
        <v>0</v>
      </c>
    </row>
    <row r="124" spans="1:65" s="12" customFormat="1" ht="22.9" customHeight="1">
      <c r="B124" s="133"/>
      <c r="D124" s="134" t="s">
        <v>73</v>
      </c>
      <c r="E124" s="144" t="s">
        <v>82</v>
      </c>
      <c r="F124" s="144" t="s">
        <v>158</v>
      </c>
      <c r="I124" s="136"/>
      <c r="J124" s="145">
        <f>BK124</f>
        <v>0</v>
      </c>
      <c r="L124" s="133"/>
      <c r="M124" s="138"/>
      <c r="N124" s="139"/>
      <c r="O124" s="139"/>
      <c r="P124" s="140">
        <f>SUM(P125:P138)</f>
        <v>0</v>
      </c>
      <c r="Q124" s="139"/>
      <c r="R124" s="140">
        <f>SUM(R125:R138)</f>
        <v>1.0970000000000001E-2</v>
      </c>
      <c r="S124" s="139"/>
      <c r="T124" s="141">
        <f>SUM(T125:T138)</f>
        <v>0</v>
      </c>
      <c r="AR124" s="134" t="s">
        <v>82</v>
      </c>
      <c r="AT124" s="142" t="s">
        <v>73</v>
      </c>
      <c r="AU124" s="142" t="s">
        <v>82</v>
      </c>
      <c r="AY124" s="134" t="s">
        <v>157</v>
      </c>
      <c r="BK124" s="143">
        <f>SUM(BK125:BK138)</f>
        <v>0</v>
      </c>
    </row>
    <row r="125" spans="1:65" s="2" customFormat="1" ht="33" customHeight="1">
      <c r="A125" s="29"/>
      <c r="B125" s="146"/>
      <c r="C125" s="147" t="s">
        <v>82</v>
      </c>
      <c r="D125" s="147" t="s">
        <v>159</v>
      </c>
      <c r="E125" s="148" t="s">
        <v>589</v>
      </c>
      <c r="F125" s="149" t="s">
        <v>590</v>
      </c>
      <c r="G125" s="150" t="s">
        <v>175</v>
      </c>
      <c r="H125" s="151">
        <v>599.85</v>
      </c>
      <c r="I125" s="152"/>
      <c r="J125" s="153">
        <f t="shared" ref="J125:J138" si="0">ROUND(I125*H125,2)</f>
        <v>0</v>
      </c>
      <c r="K125" s="154"/>
      <c r="L125" s="30"/>
      <c r="M125" s="155" t="s">
        <v>1</v>
      </c>
      <c r="N125" s="156" t="s">
        <v>40</v>
      </c>
      <c r="O125" s="55"/>
      <c r="P125" s="157">
        <f t="shared" ref="P125:P138" si="1">O125*H125</f>
        <v>0</v>
      </c>
      <c r="Q125" s="157">
        <v>0</v>
      </c>
      <c r="R125" s="157">
        <f t="shared" ref="R125:R138" si="2">Q125*H125</f>
        <v>0</v>
      </c>
      <c r="S125" s="157">
        <v>0</v>
      </c>
      <c r="T125" s="158">
        <f t="shared" ref="T125:T138" si="3"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59" t="s">
        <v>163</v>
      </c>
      <c r="AT125" s="159" t="s">
        <v>159</v>
      </c>
      <c r="AU125" s="159" t="s">
        <v>102</v>
      </c>
      <c r="AY125" s="14" t="s">
        <v>157</v>
      </c>
      <c r="BE125" s="160">
        <f t="shared" ref="BE125:BE138" si="4">IF(N125="základná",J125,0)</f>
        <v>0</v>
      </c>
      <c r="BF125" s="160">
        <f t="shared" ref="BF125:BF138" si="5">IF(N125="znížená",J125,0)</f>
        <v>0</v>
      </c>
      <c r="BG125" s="160">
        <f t="shared" ref="BG125:BG138" si="6">IF(N125="zákl. prenesená",J125,0)</f>
        <v>0</v>
      </c>
      <c r="BH125" s="160">
        <f t="shared" ref="BH125:BH138" si="7">IF(N125="zníž. prenesená",J125,0)</f>
        <v>0</v>
      </c>
      <c r="BI125" s="160">
        <f t="shared" ref="BI125:BI138" si="8">IF(N125="nulová",J125,0)</f>
        <v>0</v>
      </c>
      <c r="BJ125" s="14" t="s">
        <v>102</v>
      </c>
      <c r="BK125" s="160">
        <f t="shared" ref="BK125:BK138" si="9">ROUND(I125*H125,2)</f>
        <v>0</v>
      </c>
      <c r="BL125" s="14" t="s">
        <v>163</v>
      </c>
      <c r="BM125" s="159" t="s">
        <v>591</v>
      </c>
    </row>
    <row r="126" spans="1:65" s="2" customFormat="1" ht="24">
      <c r="A126" s="29"/>
      <c r="B126" s="146"/>
      <c r="C126" s="147" t="s">
        <v>102</v>
      </c>
      <c r="D126" s="147" t="s">
        <v>159</v>
      </c>
      <c r="E126" s="148" t="s">
        <v>592</v>
      </c>
      <c r="F126" s="149" t="s">
        <v>593</v>
      </c>
      <c r="G126" s="150" t="s">
        <v>175</v>
      </c>
      <c r="H126" s="151">
        <v>97</v>
      </c>
      <c r="I126" s="152"/>
      <c r="J126" s="153">
        <f t="shared" si="0"/>
        <v>0</v>
      </c>
      <c r="K126" s="154"/>
      <c r="L126" s="30"/>
      <c r="M126" s="155" t="s">
        <v>1</v>
      </c>
      <c r="N126" s="156" t="s">
        <v>40</v>
      </c>
      <c r="O126" s="55"/>
      <c r="P126" s="157">
        <f t="shared" si="1"/>
        <v>0</v>
      </c>
      <c r="Q126" s="157">
        <v>0</v>
      </c>
      <c r="R126" s="157">
        <f t="shared" si="2"/>
        <v>0</v>
      </c>
      <c r="S126" s="157">
        <v>0</v>
      </c>
      <c r="T126" s="158">
        <f t="shared" si="3"/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59" t="s">
        <v>163</v>
      </c>
      <c r="AT126" s="159" t="s">
        <v>159</v>
      </c>
      <c r="AU126" s="159" t="s">
        <v>102</v>
      </c>
      <c r="AY126" s="14" t="s">
        <v>157</v>
      </c>
      <c r="BE126" s="160">
        <f t="shared" si="4"/>
        <v>0</v>
      </c>
      <c r="BF126" s="160">
        <f t="shared" si="5"/>
        <v>0</v>
      </c>
      <c r="BG126" s="160">
        <f t="shared" si="6"/>
        <v>0</v>
      </c>
      <c r="BH126" s="160">
        <f t="shared" si="7"/>
        <v>0</v>
      </c>
      <c r="BI126" s="160">
        <f t="shared" si="8"/>
        <v>0</v>
      </c>
      <c r="BJ126" s="14" t="s">
        <v>102</v>
      </c>
      <c r="BK126" s="160">
        <f t="shared" si="9"/>
        <v>0</v>
      </c>
      <c r="BL126" s="14" t="s">
        <v>163</v>
      </c>
      <c r="BM126" s="159" t="s">
        <v>594</v>
      </c>
    </row>
    <row r="127" spans="1:65" s="2" customFormat="1" ht="24">
      <c r="A127" s="29"/>
      <c r="B127" s="146"/>
      <c r="C127" s="147" t="s">
        <v>168</v>
      </c>
      <c r="D127" s="147" t="s">
        <v>159</v>
      </c>
      <c r="E127" s="148" t="s">
        <v>182</v>
      </c>
      <c r="F127" s="149" t="s">
        <v>183</v>
      </c>
      <c r="G127" s="150" t="s">
        <v>175</v>
      </c>
      <c r="H127" s="151">
        <v>29.1</v>
      </c>
      <c r="I127" s="152"/>
      <c r="J127" s="153">
        <f t="shared" si="0"/>
        <v>0</v>
      </c>
      <c r="K127" s="154"/>
      <c r="L127" s="30"/>
      <c r="M127" s="155" t="s">
        <v>1</v>
      </c>
      <c r="N127" s="156" t="s">
        <v>40</v>
      </c>
      <c r="O127" s="55"/>
      <c r="P127" s="157">
        <f t="shared" si="1"/>
        <v>0</v>
      </c>
      <c r="Q127" s="157">
        <v>0</v>
      </c>
      <c r="R127" s="157">
        <f t="shared" si="2"/>
        <v>0</v>
      </c>
      <c r="S127" s="157">
        <v>0</v>
      </c>
      <c r="T127" s="158">
        <f t="shared" si="3"/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59" t="s">
        <v>163</v>
      </c>
      <c r="AT127" s="159" t="s">
        <v>159</v>
      </c>
      <c r="AU127" s="159" t="s">
        <v>102</v>
      </c>
      <c r="AY127" s="14" t="s">
        <v>157</v>
      </c>
      <c r="BE127" s="160">
        <f t="shared" si="4"/>
        <v>0</v>
      </c>
      <c r="BF127" s="160">
        <f t="shared" si="5"/>
        <v>0</v>
      </c>
      <c r="BG127" s="160">
        <f t="shared" si="6"/>
        <v>0</v>
      </c>
      <c r="BH127" s="160">
        <f t="shared" si="7"/>
        <v>0</v>
      </c>
      <c r="BI127" s="160">
        <f t="shared" si="8"/>
        <v>0</v>
      </c>
      <c r="BJ127" s="14" t="s">
        <v>102</v>
      </c>
      <c r="BK127" s="160">
        <f t="shared" si="9"/>
        <v>0</v>
      </c>
      <c r="BL127" s="14" t="s">
        <v>163</v>
      </c>
      <c r="BM127" s="159" t="s">
        <v>595</v>
      </c>
    </row>
    <row r="128" spans="1:65" s="2" customFormat="1" ht="36">
      <c r="A128" s="29"/>
      <c r="B128" s="146"/>
      <c r="C128" s="147" t="s">
        <v>163</v>
      </c>
      <c r="D128" s="147" t="s">
        <v>159</v>
      </c>
      <c r="E128" s="148" t="s">
        <v>596</v>
      </c>
      <c r="F128" s="149" t="s">
        <v>597</v>
      </c>
      <c r="G128" s="150" t="s">
        <v>175</v>
      </c>
      <c r="H128" s="151">
        <v>564.35</v>
      </c>
      <c r="I128" s="152"/>
      <c r="J128" s="153">
        <f t="shared" si="0"/>
        <v>0</v>
      </c>
      <c r="K128" s="154"/>
      <c r="L128" s="30"/>
      <c r="M128" s="155" t="s">
        <v>1</v>
      </c>
      <c r="N128" s="156" t="s">
        <v>40</v>
      </c>
      <c r="O128" s="55"/>
      <c r="P128" s="157">
        <f t="shared" si="1"/>
        <v>0</v>
      </c>
      <c r="Q128" s="157">
        <v>0</v>
      </c>
      <c r="R128" s="157">
        <f t="shared" si="2"/>
        <v>0</v>
      </c>
      <c r="S128" s="157">
        <v>0</v>
      </c>
      <c r="T128" s="158">
        <f t="shared" si="3"/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59" t="s">
        <v>163</v>
      </c>
      <c r="AT128" s="159" t="s">
        <v>159</v>
      </c>
      <c r="AU128" s="159" t="s">
        <v>102</v>
      </c>
      <c r="AY128" s="14" t="s">
        <v>157</v>
      </c>
      <c r="BE128" s="160">
        <f t="shared" si="4"/>
        <v>0</v>
      </c>
      <c r="BF128" s="160">
        <f t="shared" si="5"/>
        <v>0</v>
      </c>
      <c r="BG128" s="160">
        <f t="shared" si="6"/>
        <v>0</v>
      </c>
      <c r="BH128" s="160">
        <f t="shared" si="7"/>
        <v>0</v>
      </c>
      <c r="BI128" s="160">
        <f t="shared" si="8"/>
        <v>0</v>
      </c>
      <c r="BJ128" s="14" t="s">
        <v>102</v>
      </c>
      <c r="BK128" s="160">
        <f t="shared" si="9"/>
        <v>0</v>
      </c>
      <c r="BL128" s="14" t="s">
        <v>163</v>
      </c>
      <c r="BM128" s="159" t="s">
        <v>598</v>
      </c>
    </row>
    <row r="129" spans="1:65" s="2" customFormat="1" ht="44.25" customHeight="1">
      <c r="A129" s="29"/>
      <c r="B129" s="146"/>
      <c r="C129" s="147" t="s">
        <v>177</v>
      </c>
      <c r="D129" s="147" t="s">
        <v>159</v>
      </c>
      <c r="E129" s="148" t="s">
        <v>599</v>
      </c>
      <c r="F129" s="149" t="s">
        <v>600</v>
      </c>
      <c r="G129" s="150" t="s">
        <v>175</v>
      </c>
      <c r="H129" s="151">
        <v>564.35</v>
      </c>
      <c r="I129" s="152"/>
      <c r="J129" s="153">
        <f t="shared" si="0"/>
        <v>0</v>
      </c>
      <c r="K129" s="154"/>
      <c r="L129" s="30"/>
      <c r="M129" s="155" t="s">
        <v>1</v>
      </c>
      <c r="N129" s="156" t="s">
        <v>40</v>
      </c>
      <c r="O129" s="55"/>
      <c r="P129" s="157">
        <f t="shared" si="1"/>
        <v>0</v>
      </c>
      <c r="Q129" s="157">
        <v>0</v>
      </c>
      <c r="R129" s="157">
        <f t="shared" si="2"/>
        <v>0</v>
      </c>
      <c r="S129" s="157">
        <v>0</v>
      </c>
      <c r="T129" s="158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59" t="s">
        <v>163</v>
      </c>
      <c r="AT129" s="159" t="s">
        <v>159</v>
      </c>
      <c r="AU129" s="159" t="s">
        <v>102</v>
      </c>
      <c r="AY129" s="14" t="s">
        <v>157</v>
      </c>
      <c r="BE129" s="160">
        <f t="shared" si="4"/>
        <v>0</v>
      </c>
      <c r="BF129" s="160">
        <f t="shared" si="5"/>
        <v>0</v>
      </c>
      <c r="BG129" s="160">
        <f t="shared" si="6"/>
        <v>0</v>
      </c>
      <c r="BH129" s="160">
        <f t="shared" si="7"/>
        <v>0</v>
      </c>
      <c r="BI129" s="160">
        <f t="shared" si="8"/>
        <v>0</v>
      </c>
      <c r="BJ129" s="14" t="s">
        <v>102</v>
      </c>
      <c r="BK129" s="160">
        <f t="shared" si="9"/>
        <v>0</v>
      </c>
      <c r="BL129" s="14" t="s">
        <v>163</v>
      </c>
      <c r="BM129" s="159" t="s">
        <v>601</v>
      </c>
    </row>
    <row r="130" spans="1:65" s="2" customFormat="1" ht="24">
      <c r="A130" s="29"/>
      <c r="B130" s="146"/>
      <c r="C130" s="147" t="s">
        <v>181</v>
      </c>
      <c r="D130" s="147" t="s">
        <v>159</v>
      </c>
      <c r="E130" s="148" t="s">
        <v>602</v>
      </c>
      <c r="F130" s="149" t="s">
        <v>603</v>
      </c>
      <c r="G130" s="150" t="s">
        <v>175</v>
      </c>
      <c r="H130" s="151">
        <v>564.35</v>
      </c>
      <c r="I130" s="152"/>
      <c r="J130" s="153">
        <f t="shared" si="0"/>
        <v>0</v>
      </c>
      <c r="K130" s="154"/>
      <c r="L130" s="30"/>
      <c r="M130" s="155" t="s">
        <v>1</v>
      </c>
      <c r="N130" s="156" t="s">
        <v>40</v>
      </c>
      <c r="O130" s="55"/>
      <c r="P130" s="157">
        <f t="shared" si="1"/>
        <v>0</v>
      </c>
      <c r="Q130" s="157">
        <v>0</v>
      </c>
      <c r="R130" s="157">
        <f t="shared" si="2"/>
        <v>0</v>
      </c>
      <c r="S130" s="157">
        <v>0</v>
      </c>
      <c r="T130" s="158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59" t="s">
        <v>163</v>
      </c>
      <c r="AT130" s="159" t="s">
        <v>159</v>
      </c>
      <c r="AU130" s="159" t="s">
        <v>102</v>
      </c>
      <c r="AY130" s="14" t="s">
        <v>157</v>
      </c>
      <c r="BE130" s="160">
        <f t="shared" si="4"/>
        <v>0</v>
      </c>
      <c r="BF130" s="160">
        <f t="shared" si="5"/>
        <v>0</v>
      </c>
      <c r="BG130" s="160">
        <f t="shared" si="6"/>
        <v>0</v>
      </c>
      <c r="BH130" s="160">
        <f t="shared" si="7"/>
        <v>0</v>
      </c>
      <c r="BI130" s="160">
        <f t="shared" si="8"/>
        <v>0</v>
      </c>
      <c r="BJ130" s="14" t="s">
        <v>102</v>
      </c>
      <c r="BK130" s="160">
        <f t="shared" si="9"/>
        <v>0</v>
      </c>
      <c r="BL130" s="14" t="s">
        <v>163</v>
      </c>
      <c r="BM130" s="159" t="s">
        <v>604</v>
      </c>
    </row>
    <row r="131" spans="1:65" s="2" customFormat="1" ht="24">
      <c r="A131" s="29"/>
      <c r="B131" s="146"/>
      <c r="C131" s="147" t="s">
        <v>185</v>
      </c>
      <c r="D131" s="147" t="s">
        <v>159</v>
      </c>
      <c r="E131" s="148" t="s">
        <v>230</v>
      </c>
      <c r="F131" s="149" t="s">
        <v>231</v>
      </c>
      <c r="G131" s="150" t="s">
        <v>175</v>
      </c>
      <c r="H131" s="151">
        <v>554</v>
      </c>
      <c r="I131" s="152"/>
      <c r="J131" s="153">
        <f t="shared" si="0"/>
        <v>0</v>
      </c>
      <c r="K131" s="154"/>
      <c r="L131" s="30"/>
      <c r="M131" s="155" t="s">
        <v>1</v>
      </c>
      <c r="N131" s="156" t="s">
        <v>40</v>
      </c>
      <c r="O131" s="55"/>
      <c r="P131" s="157">
        <f t="shared" si="1"/>
        <v>0</v>
      </c>
      <c r="Q131" s="157">
        <v>0</v>
      </c>
      <c r="R131" s="157">
        <f t="shared" si="2"/>
        <v>0</v>
      </c>
      <c r="S131" s="157">
        <v>0</v>
      </c>
      <c r="T131" s="158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59" t="s">
        <v>163</v>
      </c>
      <c r="AT131" s="159" t="s">
        <v>159</v>
      </c>
      <c r="AU131" s="159" t="s">
        <v>102</v>
      </c>
      <c r="AY131" s="14" t="s">
        <v>157</v>
      </c>
      <c r="BE131" s="160">
        <f t="shared" si="4"/>
        <v>0</v>
      </c>
      <c r="BF131" s="160">
        <f t="shared" si="5"/>
        <v>0</v>
      </c>
      <c r="BG131" s="160">
        <f t="shared" si="6"/>
        <v>0</v>
      </c>
      <c r="BH131" s="160">
        <f t="shared" si="7"/>
        <v>0</v>
      </c>
      <c r="BI131" s="160">
        <f t="shared" si="8"/>
        <v>0</v>
      </c>
      <c r="BJ131" s="14" t="s">
        <v>102</v>
      </c>
      <c r="BK131" s="160">
        <f t="shared" si="9"/>
        <v>0</v>
      </c>
      <c r="BL131" s="14" t="s">
        <v>163</v>
      </c>
      <c r="BM131" s="159" t="s">
        <v>605</v>
      </c>
    </row>
    <row r="132" spans="1:65" s="2" customFormat="1" ht="21.75" customHeight="1">
      <c r="A132" s="29"/>
      <c r="B132" s="146"/>
      <c r="C132" s="147" t="s">
        <v>189</v>
      </c>
      <c r="D132" s="147" t="s">
        <v>159</v>
      </c>
      <c r="E132" s="148" t="s">
        <v>606</v>
      </c>
      <c r="F132" s="149" t="s">
        <v>607</v>
      </c>
      <c r="G132" s="150" t="s">
        <v>175</v>
      </c>
      <c r="H132" s="151">
        <v>564.35</v>
      </c>
      <c r="I132" s="152"/>
      <c r="J132" s="153">
        <f t="shared" si="0"/>
        <v>0</v>
      </c>
      <c r="K132" s="154"/>
      <c r="L132" s="30"/>
      <c r="M132" s="155" t="s">
        <v>1</v>
      </c>
      <c r="N132" s="156" t="s">
        <v>40</v>
      </c>
      <c r="O132" s="55"/>
      <c r="P132" s="157">
        <f t="shared" si="1"/>
        <v>0</v>
      </c>
      <c r="Q132" s="157">
        <v>0</v>
      </c>
      <c r="R132" s="157">
        <f t="shared" si="2"/>
        <v>0</v>
      </c>
      <c r="S132" s="157">
        <v>0</v>
      </c>
      <c r="T132" s="158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9" t="s">
        <v>163</v>
      </c>
      <c r="AT132" s="159" t="s">
        <v>159</v>
      </c>
      <c r="AU132" s="159" t="s">
        <v>102</v>
      </c>
      <c r="AY132" s="14" t="s">
        <v>157</v>
      </c>
      <c r="BE132" s="160">
        <f t="shared" si="4"/>
        <v>0</v>
      </c>
      <c r="BF132" s="160">
        <f t="shared" si="5"/>
        <v>0</v>
      </c>
      <c r="BG132" s="160">
        <f t="shared" si="6"/>
        <v>0</v>
      </c>
      <c r="BH132" s="160">
        <f t="shared" si="7"/>
        <v>0</v>
      </c>
      <c r="BI132" s="160">
        <f t="shared" si="8"/>
        <v>0</v>
      </c>
      <c r="BJ132" s="14" t="s">
        <v>102</v>
      </c>
      <c r="BK132" s="160">
        <f t="shared" si="9"/>
        <v>0</v>
      </c>
      <c r="BL132" s="14" t="s">
        <v>163</v>
      </c>
      <c r="BM132" s="159" t="s">
        <v>608</v>
      </c>
    </row>
    <row r="133" spans="1:65" s="2" customFormat="1" ht="21.75" customHeight="1">
      <c r="A133" s="29"/>
      <c r="B133" s="146"/>
      <c r="C133" s="147" t="s">
        <v>193</v>
      </c>
      <c r="D133" s="147" t="s">
        <v>159</v>
      </c>
      <c r="E133" s="148" t="s">
        <v>253</v>
      </c>
      <c r="F133" s="149" t="s">
        <v>254</v>
      </c>
      <c r="G133" s="150" t="s">
        <v>162</v>
      </c>
      <c r="H133" s="151">
        <v>30</v>
      </c>
      <c r="I133" s="152"/>
      <c r="J133" s="153">
        <f t="shared" si="0"/>
        <v>0</v>
      </c>
      <c r="K133" s="154"/>
      <c r="L133" s="30"/>
      <c r="M133" s="155" t="s">
        <v>1</v>
      </c>
      <c r="N133" s="156" t="s">
        <v>40</v>
      </c>
      <c r="O133" s="55"/>
      <c r="P133" s="157">
        <f t="shared" si="1"/>
        <v>0</v>
      </c>
      <c r="Q133" s="157">
        <v>0</v>
      </c>
      <c r="R133" s="157">
        <f t="shared" si="2"/>
        <v>0</v>
      </c>
      <c r="S133" s="157">
        <v>0</v>
      </c>
      <c r="T133" s="158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9" t="s">
        <v>163</v>
      </c>
      <c r="AT133" s="159" t="s">
        <v>159</v>
      </c>
      <c r="AU133" s="159" t="s">
        <v>102</v>
      </c>
      <c r="AY133" s="14" t="s">
        <v>157</v>
      </c>
      <c r="BE133" s="160">
        <f t="shared" si="4"/>
        <v>0</v>
      </c>
      <c r="BF133" s="160">
        <f t="shared" si="5"/>
        <v>0</v>
      </c>
      <c r="BG133" s="160">
        <f t="shared" si="6"/>
        <v>0</v>
      </c>
      <c r="BH133" s="160">
        <f t="shared" si="7"/>
        <v>0</v>
      </c>
      <c r="BI133" s="160">
        <f t="shared" si="8"/>
        <v>0</v>
      </c>
      <c r="BJ133" s="14" t="s">
        <v>102</v>
      </c>
      <c r="BK133" s="160">
        <f t="shared" si="9"/>
        <v>0</v>
      </c>
      <c r="BL133" s="14" t="s">
        <v>163</v>
      </c>
      <c r="BM133" s="159" t="s">
        <v>609</v>
      </c>
    </row>
    <row r="134" spans="1:65" s="2" customFormat="1" ht="24">
      <c r="A134" s="29"/>
      <c r="B134" s="146"/>
      <c r="C134" s="147" t="s">
        <v>116</v>
      </c>
      <c r="D134" s="147" t="s">
        <v>159</v>
      </c>
      <c r="E134" s="148" t="s">
        <v>257</v>
      </c>
      <c r="F134" s="149" t="s">
        <v>258</v>
      </c>
      <c r="G134" s="150" t="s">
        <v>162</v>
      </c>
      <c r="H134" s="151">
        <v>325</v>
      </c>
      <c r="I134" s="152"/>
      <c r="J134" s="153">
        <f t="shared" si="0"/>
        <v>0</v>
      </c>
      <c r="K134" s="154"/>
      <c r="L134" s="30"/>
      <c r="M134" s="155" t="s">
        <v>1</v>
      </c>
      <c r="N134" s="156" t="s">
        <v>40</v>
      </c>
      <c r="O134" s="55"/>
      <c r="P134" s="157">
        <f t="shared" si="1"/>
        <v>0</v>
      </c>
      <c r="Q134" s="157">
        <v>0</v>
      </c>
      <c r="R134" s="157">
        <f t="shared" si="2"/>
        <v>0</v>
      </c>
      <c r="S134" s="157">
        <v>0</v>
      </c>
      <c r="T134" s="158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9" t="s">
        <v>163</v>
      </c>
      <c r="AT134" s="159" t="s">
        <v>159</v>
      </c>
      <c r="AU134" s="159" t="s">
        <v>102</v>
      </c>
      <c r="AY134" s="14" t="s">
        <v>157</v>
      </c>
      <c r="BE134" s="160">
        <f t="shared" si="4"/>
        <v>0</v>
      </c>
      <c r="BF134" s="160">
        <f t="shared" si="5"/>
        <v>0</v>
      </c>
      <c r="BG134" s="160">
        <f t="shared" si="6"/>
        <v>0</v>
      </c>
      <c r="BH134" s="160">
        <f t="shared" si="7"/>
        <v>0</v>
      </c>
      <c r="BI134" s="160">
        <f t="shared" si="8"/>
        <v>0</v>
      </c>
      <c r="BJ134" s="14" t="s">
        <v>102</v>
      </c>
      <c r="BK134" s="160">
        <f t="shared" si="9"/>
        <v>0</v>
      </c>
      <c r="BL134" s="14" t="s">
        <v>163</v>
      </c>
      <c r="BM134" s="159" t="s">
        <v>610</v>
      </c>
    </row>
    <row r="135" spans="1:65" s="2" customFormat="1" ht="16.5" customHeight="1">
      <c r="A135" s="29"/>
      <c r="B135" s="146"/>
      <c r="C135" s="161" t="s">
        <v>119</v>
      </c>
      <c r="D135" s="161" t="s">
        <v>224</v>
      </c>
      <c r="E135" s="162" t="s">
        <v>261</v>
      </c>
      <c r="F135" s="163" t="s">
        <v>262</v>
      </c>
      <c r="G135" s="164" t="s">
        <v>263</v>
      </c>
      <c r="H135" s="165">
        <v>10.97</v>
      </c>
      <c r="I135" s="166"/>
      <c r="J135" s="167">
        <f t="shared" si="0"/>
        <v>0</v>
      </c>
      <c r="K135" s="168"/>
      <c r="L135" s="169"/>
      <c r="M135" s="170" t="s">
        <v>1</v>
      </c>
      <c r="N135" s="171" t="s">
        <v>40</v>
      </c>
      <c r="O135" s="55"/>
      <c r="P135" s="157">
        <f t="shared" si="1"/>
        <v>0</v>
      </c>
      <c r="Q135" s="157">
        <v>1E-3</v>
      </c>
      <c r="R135" s="157">
        <f t="shared" si="2"/>
        <v>1.0970000000000001E-2</v>
      </c>
      <c r="S135" s="157">
        <v>0</v>
      </c>
      <c r="T135" s="158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9" t="s">
        <v>189</v>
      </c>
      <c r="AT135" s="159" t="s">
        <v>224</v>
      </c>
      <c r="AU135" s="159" t="s">
        <v>102</v>
      </c>
      <c r="AY135" s="14" t="s">
        <v>157</v>
      </c>
      <c r="BE135" s="160">
        <f t="shared" si="4"/>
        <v>0</v>
      </c>
      <c r="BF135" s="160">
        <f t="shared" si="5"/>
        <v>0</v>
      </c>
      <c r="BG135" s="160">
        <f t="shared" si="6"/>
        <v>0</v>
      </c>
      <c r="BH135" s="160">
        <f t="shared" si="7"/>
        <v>0</v>
      </c>
      <c r="BI135" s="160">
        <f t="shared" si="8"/>
        <v>0</v>
      </c>
      <c r="BJ135" s="14" t="s">
        <v>102</v>
      </c>
      <c r="BK135" s="160">
        <f t="shared" si="9"/>
        <v>0</v>
      </c>
      <c r="BL135" s="14" t="s">
        <v>163</v>
      </c>
      <c r="BM135" s="159" t="s">
        <v>611</v>
      </c>
    </row>
    <row r="136" spans="1:65" s="2" customFormat="1" ht="21.75" customHeight="1">
      <c r="A136" s="29"/>
      <c r="B136" s="146"/>
      <c r="C136" s="147" t="s">
        <v>203</v>
      </c>
      <c r="D136" s="147" t="s">
        <v>159</v>
      </c>
      <c r="E136" s="148" t="s">
        <v>266</v>
      </c>
      <c r="F136" s="149" t="s">
        <v>267</v>
      </c>
      <c r="G136" s="150" t="s">
        <v>162</v>
      </c>
      <c r="H136" s="151">
        <v>1444.95</v>
      </c>
      <c r="I136" s="152"/>
      <c r="J136" s="153">
        <f t="shared" si="0"/>
        <v>0</v>
      </c>
      <c r="K136" s="154"/>
      <c r="L136" s="30"/>
      <c r="M136" s="155" t="s">
        <v>1</v>
      </c>
      <c r="N136" s="156" t="s">
        <v>40</v>
      </c>
      <c r="O136" s="55"/>
      <c r="P136" s="157">
        <f t="shared" si="1"/>
        <v>0</v>
      </c>
      <c r="Q136" s="157">
        <v>0</v>
      </c>
      <c r="R136" s="157">
        <f t="shared" si="2"/>
        <v>0</v>
      </c>
      <c r="S136" s="157">
        <v>0</v>
      </c>
      <c r="T136" s="158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9" t="s">
        <v>163</v>
      </c>
      <c r="AT136" s="159" t="s">
        <v>159</v>
      </c>
      <c r="AU136" s="159" t="s">
        <v>102</v>
      </c>
      <c r="AY136" s="14" t="s">
        <v>157</v>
      </c>
      <c r="BE136" s="160">
        <f t="shared" si="4"/>
        <v>0</v>
      </c>
      <c r="BF136" s="160">
        <f t="shared" si="5"/>
        <v>0</v>
      </c>
      <c r="BG136" s="160">
        <f t="shared" si="6"/>
        <v>0</v>
      </c>
      <c r="BH136" s="160">
        <f t="shared" si="7"/>
        <v>0</v>
      </c>
      <c r="BI136" s="160">
        <f t="shared" si="8"/>
        <v>0</v>
      </c>
      <c r="BJ136" s="14" t="s">
        <v>102</v>
      </c>
      <c r="BK136" s="160">
        <f t="shared" si="9"/>
        <v>0</v>
      </c>
      <c r="BL136" s="14" t="s">
        <v>163</v>
      </c>
      <c r="BM136" s="159" t="s">
        <v>612</v>
      </c>
    </row>
    <row r="137" spans="1:65" s="2" customFormat="1" ht="24">
      <c r="A137" s="29"/>
      <c r="B137" s="146"/>
      <c r="C137" s="147" t="s">
        <v>207</v>
      </c>
      <c r="D137" s="147" t="s">
        <v>159</v>
      </c>
      <c r="E137" s="148" t="s">
        <v>613</v>
      </c>
      <c r="F137" s="149" t="s">
        <v>614</v>
      </c>
      <c r="G137" s="150" t="s">
        <v>162</v>
      </c>
      <c r="H137" s="151">
        <v>30</v>
      </c>
      <c r="I137" s="152"/>
      <c r="J137" s="153">
        <f t="shared" si="0"/>
        <v>0</v>
      </c>
      <c r="K137" s="154"/>
      <c r="L137" s="30"/>
      <c r="M137" s="155" t="s">
        <v>1</v>
      </c>
      <c r="N137" s="156" t="s">
        <v>40</v>
      </c>
      <c r="O137" s="55"/>
      <c r="P137" s="157">
        <f t="shared" si="1"/>
        <v>0</v>
      </c>
      <c r="Q137" s="157">
        <v>0</v>
      </c>
      <c r="R137" s="157">
        <f t="shared" si="2"/>
        <v>0</v>
      </c>
      <c r="S137" s="157">
        <v>0</v>
      </c>
      <c r="T137" s="158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9" t="s">
        <v>163</v>
      </c>
      <c r="AT137" s="159" t="s">
        <v>159</v>
      </c>
      <c r="AU137" s="159" t="s">
        <v>102</v>
      </c>
      <c r="AY137" s="14" t="s">
        <v>157</v>
      </c>
      <c r="BE137" s="160">
        <f t="shared" si="4"/>
        <v>0</v>
      </c>
      <c r="BF137" s="160">
        <f t="shared" si="5"/>
        <v>0</v>
      </c>
      <c r="BG137" s="160">
        <f t="shared" si="6"/>
        <v>0</v>
      </c>
      <c r="BH137" s="160">
        <f t="shared" si="7"/>
        <v>0</v>
      </c>
      <c r="BI137" s="160">
        <f t="shared" si="8"/>
        <v>0</v>
      </c>
      <c r="BJ137" s="14" t="s">
        <v>102</v>
      </c>
      <c r="BK137" s="160">
        <f t="shared" si="9"/>
        <v>0</v>
      </c>
      <c r="BL137" s="14" t="s">
        <v>163</v>
      </c>
      <c r="BM137" s="159" t="s">
        <v>615</v>
      </c>
    </row>
    <row r="138" spans="1:65" s="2" customFormat="1" ht="24">
      <c r="A138" s="29"/>
      <c r="B138" s="146"/>
      <c r="C138" s="147" t="s">
        <v>211</v>
      </c>
      <c r="D138" s="147" t="s">
        <v>159</v>
      </c>
      <c r="E138" s="148" t="s">
        <v>616</v>
      </c>
      <c r="F138" s="149" t="s">
        <v>617</v>
      </c>
      <c r="G138" s="150" t="s">
        <v>162</v>
      </c>
      <c r="H138" s="151">
        <v>325</v>
      </c>
      <c r="I138" s="152"/>
      <c r="J138" s="153">
        <f t="shared" si="0"/>
        <v>0</v>
      </c>
      <c r="K138" s="154"/>
      <c r="L138" s="30"/>
      <c r="M138" s="155" t="s">
        <v>1</v>
      </c>
      <c r="N138" s="156" t="s">
        <v>40</v>
      </c>
      <c r="O138" s="55"/>
      <c r="P138" s="157">
        <f t="shared" si="1"/>
        <v>0</v>
      </c>
      <c r="Q138" s="157">
        <v>0</v>
      </c>
      <c r="R138" s="157">
        <f t="shared" si="2"/>
        <v>0</v>
      </c>
      <c r="S138" s="157">
        <v>0</v>
      </c>
      <c r="T138" s="158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9" t="s">
        <v>163</v>
      </c>
      <c r="AT138" s="159" t="s">
        <v>159</v>
      </c>
      <c r="AU138" s="159" t="s">
        <v>102</v>
      </c>
      <c r="AY138" s="14" t="s">
        <v>157</v>
      </c>
      <c r="BE138" s="160">
        <f t="shared" si="4"/>
        <v>0</v>
      </c>
      <c r="BF138" s="160">
        <f t="shared" si="5"/>
        <v>0</v>
      </c>
      <c r="BG138" s="160">
        <f t="shared" si="6"/>
        <v>0</v>
      </c>
      <c r="BH138" s="160">
        <f t="shared" si="7"/>
        <v>0</v>
      </c>
      <c r="BI138" s="160">
        <f t="shared" si="8"/>
        <v>0</v>
      </c>
      <c r="BJ138" s="14" t="s">
        <v>102</v>
      </c>
      <c r="BK138" s="160">
        <f t="shared" si="9"/>
        <v>0</v>
      </c>
      <c r="BL138" s="14" t="s">
        <v>163</v>
      </c>
      <c r="BM138" s="159" t="s">
        <v>618</v>
      </c>
    </row>
    <row r="139" spans="1:65" s="12" customFormat="1" ht="22.9" customHeight="1">
      <c r="B139" s="133"/>
      <c r="D139" s="134" t="s">
        <v>73</v>
      </c>
      <c r="E139" s="144" t="s">
        <v>177</v>
      </c>
      <c r="F139" s="144" t="s">
        <v>405</v>
      </c>
      <c r="I139" s="136"/>
      <c r="J139" s="145">
        <f>BK139</f>
        <v>0</v>
      </c>
      <c r="L139" s="133"/>
      <c r="M139" s="138"/>
      <c r="N139" s="139"/>
      <c r="O139" s="139"/>
      <c r="P139" s="140">
        <f>SUM(P140:P147)</f>
        <v>0</v>
      </c>
      <c r="Q139" s="139"/>
      <c r="R139" s="140">
        <f>SUM(R140:R147)</f>
        <v>786.79317000000003</v>
      </c>
      <c r="S139" s="139"/>
      <c r="T139" s="141">
        <f>SUM(T140:T147)</f>
        <v>0</v>
      </c>
      <c r="AR139" s="134" t="s">
        <v>82</v>
      </c>
      <c r="AT139" s="142" t="s">
        <v>73</v>
      </c>
      <c r="AU139" s="142" t="s">
        <v>82</v>
      </c>
      <c r="AY139" s="134" t="s">
        <v>157</v>
      </c>
      <c r="BK139" s="143">
        <f>SUM(BK140:BK147)</f>
        <v>0</v>
      </c>
    </row>
    <row r="140" spans="1:65" s="2" customFormat="1" ht="33" customHeight="1">
      <c r="A140" s="29"/>
      <c r="B140" s="146"/>
      <c r="C140" s="147" t="s">
        <v>215</v>
      </c>
      <c r="D140" s="147" t="s">
        <v>159</v>
      </c>
      <c r="E140" s="148" t="s">
        <v>619</v>
      </c>
      <c r="F140" s="149" t="s">
        <v>620</v>
      </c>
      <c r="G140" s="150" t="s">
        <v>162</v>
      </c>
      <c r="H140" s="151">
        <v>1246</v>
      </c>
      <c r="I140" s="152"/>
      <c r="J140" s="153">
        <f t="shared" ref="J140:J147" si="10">ROUND(I140*H140,2)</f>
        <v>0</v>
      </c>
      <c r="K140" s="154"/>
      <c r="L140" s="30"/>
      <c r="M140" s="155" t="s">
        <v>1</v>
      </c>
      <c r="N140" s="156" t="s">
        <v>40</v>
      </c>
      <c r="O140" s="55"/>
      <c r="P140" s="157">
        <f t="shared" ref="P140:P147" si="11">O140*H140</f>
        <v>0</v>
      </c>
      <c r="Q140" s="157">
        <v>0.27994000000000002</v>
      </c>
      <c r="R140" s="157">
        <f t="shared" ref="R140:R147" si="12">Q140*H140</f>
        <v>348.80524000000003</v>
      </c>
      <c r="S140" s="157">
        <v>0</v>
      </c>
      <c r="T140" s="158">
        <f t="shared" ref="T140:T147" si="13"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9" t="s">
        <v>163</v>
      </c>
      <c r="AT140" s="159" t="s">
        <v>159</v>
      </c>
      <c r="AU140" s="159" t="s">
        <v>102</v>
      </c>
      <c r="AY140" s="14" t="s">
        <v>157</v>
      </c>
      <c r="BE140" s="160">
        <f t="shared" ref="BE140:BE147" si="14">IF(N140="základná",J140,0)</f>
        <v>0</v>
      </c>
      <c r="BF140" s="160">
        <f t="shared" ref="BF140:BF147" si="15">IF(N140="znížená",J140,0)</f>
        <v>0</v>
      </c>
      <c r="BG140" s="160">
        <f t="shared" ref="BG140:BG147" si="16">IF(N140="zákl. prenesená",J140,0)</f>
        <v>0</v>
      </c>
      <c r="BH140" s="160">
        <f t="shared" ref="BH140:BH147" si="17">IF(N140="zníž. prenesená",J140,0)</f>
        <v>0</v>
      </c>
      <c r="BI140" s="160">
        <f t="shared" ref="BI140:BI147" si="18">IF(N140="nulová",J140,0)</f>
        <v>0</v>
      </c>
      <c r="BJ140" s="14" t="s">
        <v>102</v>
      </c>
      <c r="BK140" s="160">
        <f t="shared" ref="BK140:BK147" si="19">ROUND(I140*H140,2)</f>
        <v>0</v>
      </c>
      <c r="BL140" s="14" t="s">
        <v>163</v>
      </c>
      <c r="BM140" s="159" t="s">
        <v>621</v>
      </c>
    </row>
    <row r="141" spans="1:65" s="2" customFormat="1" ht="33" customHeight="1">
      <c r="A141" s="29"/>
      <c r="B141" s="146"/>
      <c r="C141" s="147" t="s">
        <v>219</v>
      </c>
      <c r="D141" s="147" t="s">
        <v>159</v>
      </c>
      <c r="E141" s="148" t="s">
        <v>622</v>
      </c>
      <c r="F141" s="149" t="s">
        <v>623</v>
      </c>
      <c r="G141" s="150" t="s">
        <v>162</v>
      </c>
      <c r="H141" s="151">
        <v>190.3</v>
      </c>
      <c r="I141" s="152"/>
      <c r="J141" s="153">
        <f t="shared" si="10"/>
        <v>0</v>
      </c>
      <c r="K141" s="154"/>
      <c r="L141" s="30"/>
      <c r="M141" s="155" t="s">
        <v>1</v>
      </c>
      <c r="N141" s="156" t="s">
        <v>40</v>
      </c>
      <c r="O141" s="55"/>
      <c r="P141" s="157">
        <f t="shared" si="11"/>
        <v>0</v>
      </c>
      <c r="Q141" s="157">
        <v>0.57299999999999995</v>
      </c>
      <c r="R141" s="157">
        <f t="shared" si="12"/>
        <v>109.0419</v>
      </c>
      <c r="S141" s="157">
        <v>0</v>
      </c>
      <c r="T141" s="158">
        <f t="shared" si="1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9" t="s">
        <v>163</v>
      </c>
      <c r="AT141" s="159" t="s">
        <v>159</v>
      </c>
      <c r="AU141" s="159" t="s">
        <v>102</v>
      </c>
      <c r="AY141" s="14" t="s">
        <v>157</v>
      </c>
      <c r="BE141" s="160">
        <f t="shared" si="14"/>
        <v>0</v>
      </c>
      <c r="BF141" s="160">
        <f t="shared" si="15"/>
        <v>0</v>
      </c>
      <c r="BG141" s="160">
        <f t="shared" si="16"/>
        <v>0</v>
      </c>
      <c r="BH141" s="160">
        <f t="shared" si="17"/>
        <v>0</v>
      </c>
      <c r="BI141" s="160">
        <f t="shared" si="18"/>
        <v>0</v>
      </c>
      <c r="BJ141" s="14" t="s">
        <v>102</v>
      </c>
      <c r="BK141" s="160">
        <f t="shared" si="19"/>
        <v>0</v>
      </c>
      <c r="BL141" s="14" t="s">
        <v>163</v>
      </c>
      <c r="BM141" s="159" t="s">
        <v>624</v>
      </c>
    </row>
    <row r="142" spans="1:65" s="2" customFormat="1" ht="36">
      <c r="A142" s="29"/>
      <c r="B142" s="146"/>
      <c r="C142" s="147" t="s">
        <v>223</v>
      </c>
      <c r="D142" s="147" t="s">
        <v>159</v>
      </c>
      <c r="E142" s="148" t="s">
        <v>625</v>
      </c>
      <c r="F142" s="149" t="s">
        <v>626</v>
      </c>
      <c r="G142" s="150" t="s">
        <v>162</v>
      </c>
      <c r="H142" s="151">
        <v>1246</v>
      </c>
      <c r="I142" s="152"/>
      <c r="J142" s="153">
        <f t="shared" si="10"/>
        <v>0</v>
      </c>
      <c r="K142" s="154"/>
      <c r="L142" s="30"/>
      <c r="M142" s="155" t="s">
        <v>1</v>
      </c>
      <c r="N142" s="156" t="s">
        <v>40</v>
      </c>
      <c r="O142" s="55"/>
      <c r="P142" s="157">
        <f t="shared" si="11"/>
        <v>0</v>
      </c>
      <c r="Q142" s="157">
        <v>9.2499999999999999E-2</v>
      </c>
      <c r="R142" s="157">
        <f t="shared" si="12"/>
        <v>115.255</v>
      </c>
      <c r="S142" s="157">
        <v>0</v>
      </c>
      <c r="T142" s="158">
        <f t="shared" si="1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9" t="s">
        <v>163</v>
      </c>
      <c r="AT142" s="159" t="s">
        <v>159</v>
      </c>
      <c r="AU142" s="159" t="s">
        <v>102</v>
      </c>
      <c r="AY142" s="14" t="s">
        <v>157</v>
      </c>
      <c r="BE142" s="160">
        <f t="shared" si="14"/>
        <v>0</v>
      </c>
      <c r="BF142" s="160">
        <f t="shared" si="15"/>
        <v>0</v>
      </c>
      <c r="BG142" s="160">
        <f t="shared" si="16"/>
        <v>0</v>
      </c>
      <c r="BH142" s="160">
        <f t="shared" si="17"/>
        <v>0</v>
      </c>
      <c r="BI142" s="160">
        <f t="shared" si="18"/>
        <v>0</v>
      </c>
      <c r="BJ142" s="14" t="s">
        <v>102</v>
      </c>
      <c r="BK142" s="160">
        <f t="shared" si="19"/>
        <v>0</v>
      </c>
      <c r="BL142" s="14" t="s">
        <v>163</v>
      </c>
      <c r="BM142" s="159" t="s">
        <v>627</v>
      </c>
    </row>
    <row r="143" spans="1:65" s="2" customFormat="1" ht="16.5" customHeight="1">
      <c r="A143" s="29"/>
      <c r="B143" s="146"/>
      <c r="C143" s="161" t="s">
        <v>229</v>
      </c>
      <c r="D143" s="161" t="s">
        <v>224</v>
      </c>
      <c r="E143" s="162" t="s">
        <v>628</v>
      </c>
      <c r="F143" s="163" t="s">
        <v>629</v>
      </c>
      <c r="G143" s="164" t="s">
        <v>162</v>
      </c>
      <c r="H143" s="165">
        <v>1270.92</v>
      </c>
      <c r="I143" s="166"/>
      <c r="J143" s="167">
        <f t="shared" si="10"/>
        <v>0</v>
      </c>
      <c r="K143" s="168"/>
      <c r="L143" s="169"/>
      <c r="M143" s="170" t="s">
        <v>1</v>
      </c>
      <c r="N143" s="171" t="s">
        <v>40</v>
      </c>
      <c r="O143" s="55"/>
      <c r="P143" s="157">
        <f t="shared" si="11"/>
        <v>0</v>
      </c>
      <c r="Q143" s="157">
        <v>0.13</v>
      </c>
      <c r="R143" s="157">
        <f t="shared" si="12"/>
        <v>165.21960000000001</v>
      </c>
      <c r="S143" s="157">
        <v>0</v>
      </c>
      <c r="T143" s="158">
        <f t="shared" si="1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9" t="s">
        <v>189</v>
      </c>
      <c r="AT143" s="159" t="s">
        <v>224</v>
      </c>
      <c r="AU143" s="159" t="s">
        <v>102</v>
      </c>
      <c r="AY143" s="14" t="s">
        <v>157</v>
      </c>
      <c r="BE143" s="160">
        <f t="shared" si="14"/>
        <v>0</v>
      </c>
      <c r="BF143" s="160">
        <f t="shared" si="15"/>
        <v>0</v>
      </c>
      <c r="BG143" s="160">
        <f t="shared" si="16"/>
        <v>0</v>
      </c>
      <c r="BH143" s="160">
        <f t="shared" si="17"/>
        <v>0</v>
      </c>
      <c r="BI143" s="160">
        <f t="shared" si="18"/>
        <v>0</v>
      </c>
      <c r="BJ143" s="14" t="s">
        <v>102</v>
      </c>
      <c r="BK143" s="160">
        <f t="shared" si="19"/>
        <v>0</v>
      </c>
      <c r="BL143" s="14" t="s">
        <v>163</v>
      </c>
      <c r="BM143" s="159" t="s">
        <v>630</v>
      </c>
    </row>
    <row r="144" spans="1:65" s="2" customFormat="1" ht="44.25" customHeight="1">
      <c r="A144" s="29"/>
      <c r="B144" s="146"/>
      <c r="C144" s="147" t="s">
        <v>233</v>
      </c>
      <c r="D144" s="147" t="s">
        <v>159</v>
      </c>
      <c r="E144" s="148" t="s">
        <v>631</v>
      </c>
      <c r="F144" s="149" t="s">
        <v>632</v>
      </c>
      <c r="G144" s="150" t="s">
        <v>162</v>
      </c>
      <c r="H144" s="151">
        <v>173</v>
      </c>
      <c r="I144" s="152"/>
      <c r="J144" s="153">
        <f t="shared" si="10"/>
        <v>0</v>
      </c>
      <c r="K144" s="154"/>
      <c r="L144" s="30"/>
      <c r="M144" s="155" t="s">
        <v>1</v>
      </c>
      <c r="N144" s="156" t="s">
        <v>40</v>
      </c>
      <c r="O144" s="55"/>
      <c r="P144" s="157">
        <f t="shared" si="11"/>
        <v>0</v>
      </c>
      <c r="Q144" s="157">
        <v>9.2499999999999999E-2</v>
      </c>
      <c r="R144" s="157">
        <f t="shared" si="12"/>
        <v>16.002500000000001</v>
      </c>
      <c r="S144" s="157">
        <v>0</v>
      </c>
      <c r="T144" s="158">
        <f t="shared" si="1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9" t="s">
        <v>163</v>
      </c>
      <c r="AT144" s="159" t="s">
        <v>159</v>
      </c>
      <c r="AU144" s="159" t="s">
        <v>102</v>
      </c>
      <c r="AY144" s="14" t="s">
        <v>157</v>
      </c>
      <c r="BE144" s="160">
        <f t="shared" si="14"/>
        <v>0</v>
      </c>
      <c r="BF144" s="160">
        <f t="shared" si="15"/>
        <v>0</v>
      </c>
      <c r="BG144" s="160">
        <f t="shared" si="16"/>
        <v>0</v>
      </c>
      <c r="BH144" s="160">
        <f t="shared" si="17"/>
        <v>0</v>
      </c>
      <c r="BI144" s="160">
        <f t="shared" si="18"/>
        <v>0</v>
      </c>
      <c r="BJ144" s="14" t="s">
        <v>102</v>
      </c>
      <c r="BK144" s="160">
        <f t="shared" si="19"/>
        <v>0</v>
      </c>
      <c r="BL144" s="14" t="s">
        <v>163</v>
      </c>
      <c r="BM144" s="159" t="s">
        <v>633</v>
      </c>
    </row>
    <row r="145" spans="1:65" s="2" customFormat="1" ht="16.5" customHeight="1">
      <c r="A145" s="29"/>
      <c r="B145" s="146"/>
      <c r="C145" s="161" t="s">
        <v>7</v>
      </c>
      <c r="D145" s="161" t="s">
        <v>224</v>
      </c>
      <c r="E145" s="162" t="s">
        <v>634</v>
      </c>
      <c r="F145" s="163" t="s">
        <v>635</v>
      </c>
      <c r="G145" s="164" t="s">
        <v>162</v>
      </c>
      <c r="H145" s="165">
        <v>176.46</v>
      </c>
      <c r="I145" s="166"/>
      <c r="J145" s="167">
        <f t="shared" si="10"/>
        <v>0</v>
      </c>
      <c r="K145" s="168"/>
      <c r="L145" s="169"/>
      <c r="M145" s="170" t="s">
        <v>1</v>
      </c>
      <c r="N145" s="171" t="s">
        <v>40</v>
      </c>
      <c r="O145" s="55"/>
      <c r="P145" s="157">
        <f t="shared" si="11"/>
        <v>0</v>
      </c>
      <c r="Q145" s="157">
        <v>0.184</v>
      </c>
      <c r="R145" s="157">
        <f t="shared" si="12"/>
        <v>32.468640000000001</v>
      </c>
      <c r="S145" s="157">
        <v>0</v>
      </c>
      <c r="T145" s="158">
        <f t="shared" si="1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9" t="s">
        <v>189</v>
      </c>
      <c r="AT145" s="159" t="s">
        <v>224</v>
      </c>
      <c r="AU145" s="159" t="s">
        <v>102</v>
      </c>
      <c r="AY145" s="14" t="s">
        <v>157</v>
      </c>
      <c r="BE145" s="160">
        <f t="shared" si="14"/>
        <v>0</v>
      </c>
      <c r="BF145" s="160">
        <f t="shared" si="15"/>
        <v>0</v>
      </c>
      <c r="BG145" s="160">
        <f t="shared" si="16"/>
        <v>0</v>
      </c>
      <c r="BH145" s="160">
        <f t="shared" si="17"/>
        <v>0</v>
      </c>
      <c r="BI145" s="160">
        <f t="shared" si="18"/>
        <v>0</v>
      </c>
      <c r="BJ145" s="14" t="s">
        <v>102</v>
      </c>
      <c r="BK145" s="160">
        <f t="shared" si="19"/>
        <v>0</v>
      </c>
      <c r="BL145" s="14" t="s">
        <v>163</v>
      </c>
      <c r="BM145" s="159" t="s">
        <v>636</v>
      </c>
    </row>
    <row r="146" spans="1:65" s="2" customFormat="1" ht="21.75" customHeight="1">
      <c r="A146" s="29"/>
      <c r="B146" s="146"/>
      <c r="C146" s="147" t="s">
        <v>240</v>
      </c>
      <c r="D146" s="147" t="s">
        <v>159</v>
      </c>
      <c r="E146" s="148" t="s">
        <v>637</v>
      </c>
      <c r="F146" s="149" t="s">
        <v>638</v>
      </c>
      <c r="G146" s="150" t="s">
        <v>171</v>
      </c>
      <c r="H146" s="151">
        <v>26</v>
      </c>
      <c r="I146" s="152"/>
      <c r="J146" s="153">
        <f t="shared" si="10"/>
        <v>0</v>
      </c>
      <c r="K146" s="154"/>
      <c r="L146" s="30"/>
      <c r="M146" s="155" t="s">
        <v>1</v>
      </c>
      <c r="N146" s="156" t="s">
        <v>40</v>
      </c>
      <c r="O146" s="55"/>
      <c r="P146" s="157">
        <f t="shared" si="11"/>
        <v>0</v>
      </c>
      <c r="Q146" s="157">
        <v>1.0000000000000001E-5</v>
      </c>
      <c r="R146" s="157">
        <f t="shared" si="12"/>
        <v>2.5999999999999998E-4</v>
      </c>
      <c r="S146" s="157">
        <v>0</v>
      </c>
      <c r="T146" s="158">
        <f t="shared" si="1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9" t="s">
        <v>163</v>
      </c>
      <c r="AT146" s="159" t="s">
        <v>159</v>
      </c>
      <c r="AU146" s="159" t="s">
        <v>102</v>
      </c>
      <c r="AY146" s="14" t="s">
        <v>157</v>
      </c>
      <c r="BE146" s="160">
        <f t="shared" si="14"/>
        <v>0</v>
      </c>
      <c r="BF146" s="160">
        <f t="shared" si="15"/>
        <v>0</v>
      </c>
      <c r="BG146" s="160">
        <f t="shared" si="16"/>
        <v>0</v>
      </c>
      <c r="BH146" s="160">
        <f t="shared" si="17"/>
        <v>0</v>
      </c>
      <c r="BI146" s="160">
        <f t="shared" si="18"/>
        <v>0</v>
      </c>
      <c r="BJ146" s="14" t="s">
        <v>102</v>
      </c>
      <c r="BK146" s="160">
        <f t="shared" si="19"/>
        <v>0</v>
      </c>
      <c r="BL146" s="14" t="s">
        <v>163</v>
      </c>
      <c r="BM146" s="159" t="s">
        <v>639</v>
      </c>
    </row>
    <row r="147" spans="1:65" s="2" customFormat="1" ht="21.75" customHeight="1">
      <c r="A147" s="29"/>
      <c r="B147" s="146"/>
      <c r="C147" s="147" t="s">
        <v>244</v>
      </c>
      <c r="D147" s="147" t="s">
        <v>159</v>
      </c>
      <c r="E147" s="148" t="s">
        <v>640</v>
      </c>
      <c r="F147" s="149" t="s">
        <v>641</v>
      </c>
      <c r="G147" s="150" t="s">
        <v>171</v>
      </c>
      <c r="H147" s="151">
        <v>3</v>
      </c>
      <c r="I147" s="152"/>
      <c r="J147" s="153">
        <f t="shared" si="10"/>
        <v>0</v>
      </c>
      <c r="K147" s="154"/>
      <c r="L147" s="30"/>
      <c r="M147" s="155" t="s">
        <v>1</v>
      </c>
      <c r="N147" s="156" t="s">
        <v>40</v>
      </c>
      <c r="O147" s="55"/>
      <c r="P147" s="157">
        <f t="shared" si="11"/>
        <v>0</v>
      </c>
      <c r="Q147" s="157">
        <v>1.0000000000000001E-5</v>
      </c>
      <c r="R147" s="157">
        <f t="shared" si="12"/>
        <v>3.0000000000000001E-5</v>
      </c>
      <c r="S147" s="157">
        <v>0</v>
      </c>
      <c r="T147" s="158">
        <f t="shared" si="1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9" t="s">
        <v>163</v>
      </c>
      <c r="AT147" s="159" t="s">
        <v>159</v>
      </c>
      <c r="AU147" s="159" t="s">
        <v>102</v>
      </c>
      <c r="AY147" s="14" t="s">
        <v>157</v>
      </c>
      <c r="BE147" s="160">
        <f t="shared" si="14"/>
        <v>0</v>
      </c>
      <c r="BF147" s="160">
        <f t="shared" si="15"/>
        <v>0</v>
      </c>
      <c r="BG147" s="160">
        <f t="shared" si="16"/>
        <v>0</v>
      </c>
      <c r="BH147" s="160">
        <f t="shared" si="17"/>
        <v>0</v>
      </c>
      <c r="BI147" s="160">
        <f t="shared" si="18"/>
        <v>0</v>
      </c>
      <c r="BJ147" s="14" t="s">
        <v>102</v>
      </c>
      <c r="BK147" s="160">
        <f t="shared" si="19"/>
        <v>0</v>
      </c>
      <c r="BL147" s="14" t="s">
        <v>163</v>
      </c>
      <c r="BM147" s="159" t="s">
        <v>642</v>
      </c>
    </row>
    <row r="148" spans="1:65" s="12" customFormat="1" ht="22.9" customHeight="1">
      <c r="B148" s="133"/>
      <c r="D148" s="134" t="s">
        <v>73</v>
      </c>
      <c r="E148" s="144" t="s">
        <v>193</v>
      </c>
      <c r="F148" s="144" t="s">
        <v>435</v>
      </c>
      <c r="I148" s="136"/>
      <c r="J148" s="145">
        <f>BK148</f>
        <v>0</v>
      </c>
      <c r="L148" s="133"/>
      <c r="M148" s="138"/>
      <c r="N148" s="139"/>
      <c r="O148" s="139"/>
      <c r="P148" s="140">
        <f>SUM(P149:P154)</f>
        <v>0</v>
      </c>
      <c r="Q148" s="139"/>
      <c r="R148" s="140">
        <f>SUM(R149:R154)</f>
        <v>117.95582</v>
      </c>
      <c r="S148" s="139"/>
      <c r="T148" s="141">
        <f>SUM(T149:T154)</f>
        <v>0</v>
      </c>
      <c r="AR148" s="134" t="s">
        <v>82</v>
      </c>
      <c r="AT148" s="142" t="s">
        <v>73</v>
      </c>
      <c r="AU148" s="142" t="s">
        <v>82</v>
      </c>
      <c r="AY148" s="134" t="s">
        <v>157</v>
      </c>
      <c r="BK148" s="143">
        <f>SUM(BK149:BK154)</f>
        <v>0</v>
      </c>
    </row>
    <row r="149" spans="1:65" s="2" customFormat="1" ht="36">
      <c r="A149" s="29"/>
      <c r="B149" s="146"/>
      <c r="C149" s="147" t="s">
        <v>248</v>
      </c>
      <c r="D149" s="147" t="s">
        <v>159</v>
      </c>
      <c r="E149" s="148" t="s">
        <v>486</v>
      </c>
      <c r="F149" s="149" t="s">
        <v>487</v>
      </c>
      <c r="G149" s="150" t="s">
        <v>171</v>
      </c>
      <c r="H149" s="151">
        <v>121</v>
      </c>
      <c r="I149" s="152"/>
      <c r="J149" s="153">
        <f t="shared" ref="J149:J154" si="20">ROUND(I149*H149,2)</f>
        <v>0</v>
      </c>
      <c r="K149" s="154"/>
      <c r="L149" s="30"/>
      <c r="M149" s="155" t="s">
        <v>1</v>
      </c>
      <c r="N149" s="156" t="s">
        <v>40</v>
      </c>
      <c r="O149" s="55"/>
      <c r="P149" s="157">
        <f t="shared" ref="P149:P154" si="21">O149*H149</f>
        <v>0</v>
      </c>
      <c r="Q149" s="157">
        <v>0.15112999999999999</v>
      </c>
      <c r="R149" s="157">
        <f t="shared" ref="R149:R154" si="22">Q149*H149</f>
        <v>18.286729999999999</v>
      </c>
      <c r="S149" s="157">
        <v>0</v>
      </c>
      <c r="T149" s="158">
        <f t="shared" ref="T149:T154" si="23"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9" t="s">
        <v>163</v>
      </c>
      <c r="AT149" s="159" t="s">
        <v>159</v>
      </c>
      <c r="AU149" s="159" t="s">
        <v>102</v>
      </c>
      <c r="AY149" s="14" t="s">
        <v>157</v>
      </c>
      <c r="BE149" s="160">
        <f t="shared" ref="BE149:BE154" si="24">IF(N149="základná",J149,0)</f>
        <v>0</v>
      </c>
      <c r="BF149" s="160">
        <f t="shared" ref="BF149:BF154" si="25">IF(N149="znížená",J149,0)</f>
        <v>0</v>
      </c>
      <c r="BG149" s="160">
        <f t="shared" ref="BG149:BG154" si="26">IF(N149="zákl. prenesená",J149,0)</f>
        <v>0</v>
      </c>
      <c r="BH149" s="160">
        <f t="shared" ref="BH149:BH154" si="27">IF(N149="zníž. prenesená",J149,0)</f>
        <v>0</v>
      </c>
      <c r="BI149" s="160">
        <f t="shared" ref="BI149:BI154" si="28">IF(N149="nulová",J149,0)</f>
        <v>0</v>
      </c>
      <c r="BJ149" s="14" t="s">
        <v>102</v>
      </c>
      <c r="BK149" s="160">
        <f t="shared" ref="BK149:BK154" si="29">ROUND(I149*H149,2)</f>
        <v>0</v>
      </c>
      <c r="BL149" s="14" t="s">
        <v>163</v>
      </c>
      <c r="BM149" s="159" t="s">
        <v>643</v>
      </c>
    </row>
    <row r="150" spans="1:65" s="2" customFormat="1" ht="24">
      <c r="A150" s="29"/>
      <c r="B150" s="146"/>
      <c r="C150" s="161" t="s">
        <v>252</v>
      </c>
      <c r="D150" s="161" t="s">
        <v>224</v>
      </c>
      <c r="E150" s="162" t="s">
        <v>494</v>
      </c>
      <c r="F150" s="163" t="s">
        <v>495</v>
      </c>
      <c r="G150" s="164" t="s">
        <v>342</v>
      </c>
      <c r="H150" s="165">
        <v>87.87</v>
      </c>
      <c r="I150" s="166"/>
      <c r="J150" s="167">
        <f t="shared" si="20"/>
        <v>0</v>
      </c>
      <c r="K150" s="168"/>
      <c r="L150" s="169"/>
      <c r="M150" s="170" t="s">
        <v>1</v>
      </c>
      <c r="N150" s="171" t="s">
        <v>40</v>
      </c>
      <c r="O150" s="55"/>
      <c r="P150" s="157">
        <f t="shared" si="21"/>
        <v>0</v>
      </c>
      <c r="Q150" s="157">
        <v>6.5000000000000002E-2</v>
      </c>
      <c r="R150" s="157">
        <f t="shared" si="22"/>
        <v>5.7115499999999999</v>
      </c>
      <c r="S150" s="157">
        <v>0</v>
      </c>
      <c r="T150" s="158">
        <f t="shared" si="2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9" t="s">
        <v>189</v>
      </c>
      <c r="AT150" s="159" t="s">
        <v>224</v>
      </c>
      <c r="AU150" s="159" t="s">
        <v>102</v>
      </c>
      <c r="AY150" s="14" t="s">
        <v>157</v>
      </c>
      <c r="BE150" s="160">
        <f t="shared" si="24"/>
        <v>0</v>
      </c>
      <c r="BF150" s="160">
        <f t="shared" si="25"/>
        <v>0</v>
      </c>
      <c r="BG150" s="160">
        <f t="shared" si="26"/>
        <v>0</v>
      </c>
      <c r="BH150" s="160">
        <f t="shared" si="27"/>
        <v>0</v>
      </c>
      <c r="BI150" s="160">
        <f t="shared" si="28"/>
        <v>0</v>
      </c>
      <c r="BJ150" s="14" t="s">
        <v>102</v>
      </c>
      <c r="BK150" s="160">
        <f t="shared" si="29"/>
        <v>0</v>
      </c>
      <c r="BL150" s="14" t="s">
        <v>163</v>
      </c>
      <c r="BM150" s="159" t="s">
        <v>644</v>
      </c>
    </row>
    <row r="151" spans="1:65" s="2" customFormat="1" ht="24">
      <c r="A151" s="29"/>
      <c r="B151" s="146"/>
      <c r="C151" s="161" t="s">
        <v>256</v>
      </c>
      <c r="D151" s="161" t="s">
        <v>224</v>
      </c>
      <c r="E151" s="162" t="s">
        <v>645</v>
      </c>
      <c r="F151" s="163" t="s">
        <v>646</v>
      </c>
      <c r="G151" s="164" t="s">
        <v>342</v>
      </c>
      <c r="H151" s="165">
        <v>17.170000000000002</v>
      </c>
      <c r="I151" s="166"/>
      <c r="J151" s="167">
        <f t="shared" si="20"/>
        <v>0</v>
      </c>
      <c r="K151" s="168"/>
      <c r="L151" s="169"/>
      <c r="M151" s="170" t="s">
        <v>1</v>
      </c>
      <c r="N151" s="171" t="s">
        <v>40</v>
      </c>
      <c r="O151" s="55"/>
      <c r="P151" s="157">
        <f t="shared" si="21"/>
        <v>0</v>
      </c>
      <c r="Q151" s="157">
        <v>8.48E-2</v>
      </c>
      <c r="R151" s="157">
        <f t="shared" si="22"/>
        <v>1.4560200000000001</v>
      </c>
      <c r="S151" s="157">
        <v>0</v>
      </c>
      <c r="T151" s="158">
        <f t="shared" si="2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9" t="s">
        <v>189</v>
      </c>
      <c r="AT151" s="159" t="s">
        <v>224</v>
      </c>
      <c r="AU151" s="159" t="s">
        <v>102</v>
      </c>
      <c r="AY151" s="14" t="s">
        <v>157</v>
      </c>
      <c r="BE151" s="160">
        <f t="shared" si="24"/>
        <v>0</v>
      </c>
      <c r="BF151" s="160">
        <f t="shared" si="25"/>
        <v>0</v>
      </c>
      <c r="BG151" s="160">
        <f t="shared" si="26"/>
        <v>0</v>
      </c>
      <c r="BH151" s="160">
        <f t="shared" si="27"/>
        <v>0</v>
      </c>
      <c r="BI151" s="160">
        <f t="shared" si="28"/>
        <v>0</v>
      </c>
      <c r="BJ151" s="14" t="s">
        <v>102</v>
      </c>
      <c r="BK151" s="160">
        <f t="shared" si="29"/>
        <v>0</v>
      </c>
      <c r="BL151" s="14" t="s">
        <v>163</v>
      </c>
      <c r="BM151" s="159" t="s">
        <v>647</v>
      </c>
    </row>
    <row r="152" spans="1:65" s="2" customFormat="1" ht="24">
      <c r="A152" s="29"/>
      <c r="B152" s="146"/>
      <c r="C152" s="161" t="s">
        <v>260</v>
      </c>
      <c r="D152" s="161" t="s">
        <v>224</v>
      </c>
      <c r="E152" s="162" t="s">
        <v>648</v>
      </c>
      <c r="F152" s="163" t="s">
        <v>649</v>
      </c>
      <c r="G152" s="164" t="s">
        <v>342</v>
      </c>
      <c r="H152" s="165">
        <v>17.170000000000002</v>
      </c>
      <c r="I152" s="166"/>
      <c r="J152" s="167">
        <f t="shared" si="20"/>
        <v>0</v>
      </c>
      <c r="K152" s="168"/>
      <c r="L152" s="169"/>
      <c r="M152" s="170" t="s">
        <v>1</v>
      </c>
      <c r="N152" s="171" t="s">
        <v>40</v>
      </c>
      <c r="O152" s="55"/>
      <c r="P152" s="157">
        <f t="shared" si="21"/>
        <v>0</v>
      </c>
      <c r="Q152" s="157">
        <v>8.48E-2</v>
      </c>
      <c r="R152" s="157">
        <f t="shared" si="22"/>
        <v>1.4560200000000001</v>
      </c>
      <c r="S152" s="157">
        <v>0</v>
      </c>
      <c r="T152" s="158">
        <f t="shared" si="2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59" t="s">
        <v>189</v>
      </c>
      <c r="AT152" s="159" t="s">
        <v>224</v>
      </c>
      <c r="AU152" s="159" t="s">
        <v>102</v>
      </c>
      <c r="AY152" s="14" t="s">
        <v>157</v>
      </c>
      <c r="BE152" s="160">
        <f t="shared" si="24"/>
        <v>0</v>
      </c>
      <c r="BF152" s="160">
        <f t="shared" si="25"/>
        <v>0</v>
      </c>
      <c r="BG152" s="160">
        <f t="shared" si="26"/>
        <v>0</v>
      </c>
      <c r="BH152" s="160">
        <f t="shared" si="27"/>
        <v>0</v>
      </c>
      <c r="BI152" s="160">
        <f t="shared" si="28"/>
        <v>0</v>
      </c>
      <c r="BJ152" s="14" t="s">
        <v>102</v>
      </c>
      <c r="BK152" s="160">
        <f t="shared" si="29"/>
        <v>0</v>
      </c>
      <c r="BL152" s="14" t="s">
        <v>163</v>
      </c>
      <c r="BM152" s="159" t="s">
        <v>650</v>
      </c>
    </row>
    <row r="153" spans="1:65" s="2" customFormat="1" ht="36">
      <c r="A153" s="29"/>
      <c r="B153" s="146"/>
      <c r="C153" s="147" t="s">
        <v>265</v>
      </c>
      <c r="D153" s="147" t="s">
        <v>159</v>
      </c>
      <c r="E153" s="148" t="s">
        <v>651</v>
      </c>
      <c r="F153" s="149" t="s">
        <v>652</v>
      </c>
      <c r="G153" s="150" t="s">
        <v>171</v>
      </c>
      <c r="H153" s="151">
        <v>754</v>
      </c>
      <c r="I153" s="152"/>
      <c r="J153" s="153">
        <f t="shared" si="20"/>
        <v>0</v>
      </c>
      <c r="K153" s="154"/>
      <c r="L153" s="30"/>
      <c r="M153" s="155" t="s">
        <v>1</v>
      </c>
      <c r="N153" s="156" t="s">
        <v>40</v>
      </c>
      <c r="O153" s="55"/>
      <c r="P153" s="157">
        <f t="shared" si="21"/>
        <v>0</v>
      </c>
      <c r="Q153" s="157">
        <v>9.8530000000000006E-2</v>
      </c>
      <c r="R153" s="157">
        <f t="shared" si="22"/>
        <v>74.291619999999995</v>
      </c>
      <c r="S153" s="157">
        <v>0</v>
      </c>
      <c r="T153" s="158">
        <f t="shared" si="2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59" t="s">
        <v>163</v>
      </c>
      <c r="AT153" s="159" t="s">
        <v>159</v>
      </c>
      <c r="AU153" s="159" t="s">
        <v>102</v>
      </c>
      <c r="AY153" s="14" t="s">
        <v>157</v>
      </c>
      <c r="BE153" s="160">
        <f t="shared" si="24"/>
        <v>0</v>
      </c>
      <c r="BF153" s="160">
        <f t="shared" si="25"/>
        <v>0</v>
      </c>
      <c r="BG153" s="160">
        <f t="shared" si="26"/>
        <v>0</v>
      </c>
      <c r="BH153" s="160">
        <f t="shared" si="27"/>
        <v>0</v>
      </c>
      <c r="BI153" s="160">
        <f t="shared" si="28"/>
        <v>0</v>
      </c>
      <c r="BJ153" s="14" t="s">
        <v>102</v>
      </c>
      <c r="BK153" s="160">
        <f t="shared" si="29"/>
        <v>0</v>
      </c>
      <c r="BL153" s="14" t="s">
        <v>163</v>
      </c>
      <c r="BM153" s="159" t="s">
        <v>653</v>
      </c>
    </row>
    <row r="154" spans="1:65" s="2" customFormat="1" ht="16.5" customHeight="1">
      <c r="A154" s="29"/>
      <c r="B154" s="146"/>
      <c r="C154" s="161" t="s">
        <v>269</v>
      </c>
      <c r="D154" s="161" t="s">
        <v>224</v>
      </c>
      <c r="E154" s="162" t="s">
        <v>654</v>
      </c>
      <c r="F154" s="163" t="s">
        <v>655</v>
      </c>
      <c r="G154" s="164" t="s">
        <v>342</v>
      </c>
      <c r="H154" s="165">
        <v>761.54</v>
      </c>
      <c r="I154" s="166"/>
      <c r="J154" s="167">
        <f t="shared" si="20"/>
        <v>0</v>
      </c>
      <c r="K154" s="168"/>
      <c r="L154" s="169"/>
      <c r="M154" s="170" t="s">
        <v>1</v>
      </c>
      <c r="N154" s="171" t="s">
        <v>40</v>
      </c>
      <c r="O154" s="55"/>
      <c r="P154" s="157">
        <f t="shared" si="21"/>
        <v>0</v>
      </c>
      <c r="Q154" s="157">
        <v>2.1999999999999999E-2</v>
      </c>
      <c r="R154" s="157">
        <f t="shared" si="22"/>
        <v>16.753879999999999</v>
      </c>
      <c r="S154" s="157">
        <v>0</v>
      </c>
      <c r="T154" s="158">
        <f t="shared" si="2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59" t="s">
        <v>189</v>
      </c>
      <c r="AT154" s="159" t="s">
        <v>224</v>
      </c>
      <c r="AU154" s="159" t="s">
        <v>102</v>
      </c>
      <c r="AY154" s="14" t="s">
        <v>157</v>
      </c>
      <c r="BE154" s="160">
        <f t="shared" si="24"/>
        <v>0</v>
      </c>
      <c r="BF154" s="160">
        <f t="shared" si="25"/>
        <v>0</v>
      </c>
      <c r="BG154" s="160">
        <f t="shared" si="26"/>
        <v>0</v>
      </c>
      <c r="BH154" s="160">
        <f t="shared" si="27"/>
        <v>0</v>
      </c>
      <c r="BI154" s="160">
        <f t="shared" si="28"/>
        <v>0</v>
      </c>
      <c r="BJ154" s="14" t="s">
        <v>102</v>
      </c>
      <c r="BK154" s="160">
        <f t="shared" si="29"/>
        <v>0</v>
      </c>
      <c r="BL154" s="14" t="s">
        <v>163</v>
      </c>
      <c r="BM154" s="159" t="s">
        <v>656</v>
      </c>
    </row>
    <row r="155" spans="1:65" s="12" customFormat="1" ht="22.9" customHeight="1">
      <c r="B155" s="133"/>
      <c r="D155" s="134" t="s">
        <v>73</v>
      </c>
      <c r="E155" s="144" t="s">
        <v>521</v>
      </c>
      <c r="F155" s="144" t="s">
        <v>522</v>
      </c>
      <c r="I155" s="136"/>
      <c r="J155" s="145">
        <f>BK155</f>
        <v>0</v>
      </c>
      <c r="L155" s="133"/>
      <c r="M155" s="138"/>
      <c r="N155" s="139"/>
      <c r="O155" s="139"/>
      <c r="P155" s="140">
        <f>P156</f>
        <v>0</v>
      </c>
      <c r="Q155" s="139"/>
      <c r="R155" s="140">
        <f>R156</f>
        <v>0</v>
      </c>
      <c r="S155" s="139"/>
      <c r="T155" s="141">
        <f>T156</f>
        <v>0</v>
      </c>
      <c r="AR155" s="134" t="s">
        <v>82</v>
      </c>
      <c r="AT155" s="142" t="s">
        <v>73</v>
      </c>
      <c r="AU155" s="142" t="s">
        <v>82</v>
      </c>
      <c r="AY155" s="134" t="s">
        <v>157</v>
      </c>
      <c r="BK155" s="143">
        <f>BK156</f>
        <v>0</v>
      </c>
    </row>
    <row r="156" spans="1:65" s="2" customFormat="1" ht="33" customHeight="1">
      <c r="A156" s="29"/>
      <c r="B156" s="146"/>
      <c r="C156" s="147" t="s">
        <v>273</v>
      </c>
      <c r="D156" s="147" t="s">
        <v>159</v>
      </c>
      <c r="E156" s="148" t="s">
        <v>657</v>
      </c>
      <c r="F156" s="149" t="s">
        <v>658</v>
      </c>
      <c r="G156" s="150" t="s">
        <v>227</v>
      </c>
      <c r="H156" s="151">
        <v>904.76</v>
      </c>
      <c r="I156" s="152"/>
      <c r="J156" s="153">
        <f>ROUND(I156*H156,2)</f>
        <v>0</v>
      </c>
      <c r="K156" s="154"/>
      <c r="L156" s="30"/>
      <c r="M156" s="155" t="s">
        <v>1</v>
      </c>
      <c r="N156" s="156" t="s">
        <v>40</v>
      </c>
      <c r="O156" s="55"/>
      <c r="P156" s="157">
        <f>O156*H156</f>
        <v>0</v>
      </c>
      <c r="Q156" s="157">
        <v>0</v>
      </c>
      <c r="R156" s="157">
        <f>Q156*H156</f>
        <v>0</v>
      </c>
      <c r="S156" s="157">
        <v>0</v>
      </c>
      <c r="T156" s="158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59" t="s">
        <v>163</v>
      </c>
      <c r="AT156" s="159" t="s">
        <v>159</v>
      </c>
      <c r="AU156" s="159" t="s">
        <v>102</v>
      </c>
      <c r="AY156" s="14" t="s">
        <v>157</v>
      </c>
      <c r="BE156" s="160">
        <f>IF(N156="základná",J156,0)</f>
        <v>0</v>
      </c>
      <c r="BF156" s="160">
        <f>IF(N156="znížená",J156,0)</f>
        <v>0</v>
      </c>
      <c r="BG156" s="160">
        <f>IF(N156="zákl. prenesená",J156,0)</f>
        <v>0</v>
      </c>
      <c r="BH156" s="160">
        <f>IF(N156="zníž. prenesená",J156,0)</f>
        <v>0</v>
      </c>
      <c r="BI156" s="160">
        <f>IF(N156="nulová",J156,0)</f>
        <v>0</v>
      </c>
      <c r="BJ156" s="14" t="s">
        <v>102</v>
      </c>
      <c r="BK156" s="160">
        <f>ROUND(I156*H156,2)</f>
        <v>0</v>
      </c>
      <c r="BL156" s="14" t="s">
        <v>163</v>
      </c>
      <c r="BM156" s="159" t="s">
        <v>659</v>
      </c>
    </row>
    <row r="157" spans="1:65" s="12" customFormat="1" ht="25.9" customHeight="1">
      <c r="B157" s="133"/>
      <c r="D157" s="134" t="s">
        <v>73</v>
      </c>
      <c r="E157" s="135" t="s">
        <v>580</v>
      </c>
      <c r="F157" s="135" t="s">
        <v>581</v>
      </c>
      <c r="I157" s="136"/>
      <c r="J157" s="137">
        <f>BK157</f>
        <v>0</v>
      </c>
      <c r="L157" s="133"/>
      <c r="M157" s="138"/>
      <c r="N157" s="139"/>
      <c r="O157" s="139"/>
      <c r="P157" s="140">
        <f>P158</f>
        <v>0</v>
      </c>
      <c r="Q157" s="139"/>
      <c r="R157" s="140">
        <f>R158</f>
        <v>0</v>
      </c>
      <c r="S157" s="139"/>
      <c r="T157" s="141">
        <f>T158</f>
        <v>0</v>
      </c>
      <c r="AR157" s="134" t="s">
        <v>163</v>
      </c>
      <c r="AT157" s="142" t="s">
        <v>73</v>
      </c>
      <c r="AU157" s="142" t="s">
        <v>74</v>
      </c>
      <c r="AY157" s="134" t="s">
        <v>157</v>
      </c>
      <c r="BK157" s="143">
        <f>BK158</f>
        <v>0</v>
      </c>
    </row>
    <row r="158" spans="1:65" s="2" customFormat="1" ht="24">
      <c r="A158" s="29"/>
      <c r="B158" s="146"/>
      <c r="C158" s="147" t="s">
        <v>278</v>
      </c>
      <c r="D158" s="147" t="s">
        <v>159</v>
      </c>
      <c r="E158" s="148" t="s">
        <v>583</v>
      </c>
      <c r="F158" s="149" t="s">
        <v>584</v>
      </c>
      <c r="G158" s="150" t="s">
        <v>585</v>
      </c>
      <c r="H158" s="151">
        <v>1</v>
      </c>
      <c r="I158" s="152"/>
      <c r="J158" s="153">
        <f>ROUND(I158*H158,2)</f>
        <v>0</v>
      </c>
      <c r="K158" s="154"/>
      <c r="L158" s="30"/>
      <c r="M158" s="172" t="s">
        <v>1</v>
      </c>
      <c r="N158" s="173" t="s">
        <v>40</v>
      </c>
      <c r="O158" s="174"/>
      <c r="P158" s="175">
        <f>O158*H158</f>
        <v>0</v>
      </c>
      <c r="Q158" s="175">
        <v>0</v>
      </c>
      <c r="R158" s="175">
        <f>Q158*H158</f>
        <v>0</v>
      </c>
      <c r="S158" s="175">
        <v>0</v>
      </c>
      <c r="T158" s="176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59" t="s">
        <v>586</v>
      </c>
      <c r="AT158" s="159" t="s">
        <v>159</v>
      </c>
      <c r="AU158" s="159" t="s">
        <v>82</v>
      </c>
      <c r="AY158" s="14" t="s">
        <v>157</v>
      </c>
      <c r="BE158" s="160">
        <f>IF(N158="základná",J158,0)</f>
        <v>0</v>
      </c>
      <c r="BF158" s="160">
        <f>IF(N158="znížená",J158,0)</f>
        <v>0</v>
      </c>
      <c r="BG158" s="160">
        <f>IF(N158="zákl. prenesená",J158,0)</f>
        <v>0</v>
      </c>
      <c r="BH158" s="160">
        <f>IF(N158="zníž. prenesená",J158,0)</f>
        <v>0</v>
      </c>
      <c r="BI158" s="160">
        <f>IF(N158="nulová",J158,0)</f>
        <v>0</v>
      </c>
      <c r="BJ158" s="14" t="s">
        <v>102</v>
      </c>
      <c r="BK158" s="160">
        <f>ROUND(I158*H158,2)</f>
        <v>0</v>
      </c>
      <c r="BL158" s="14" t="s">
        <v>586</v>
      </c>
      <c r="BM158" s="159" t="s">
        <v>660</v>
      </c>
    </row>
    <row r="159" spans="1:65" s="2" customFormat="1" ht="6.95" customHeight="1">
      <c r="A159" s="29"/>
      <c r="B159" s="44"/>
      <c r="C159" s="45"/>
      <c r="D159" s="45"/>
      <c r="E159" s="45"/>
      <c r="F159" s="45"/>
      <c r="G159" s="45"/>
      <c r="H159" s="45"/>
      <c r="I159" s="45"/>
      <c r="J159" s="45"/>
      <c r="K159" s="45"/>
      <c r="L159" s="30"/>
      <c r="M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</row>
  </sheetData>
  <autoFilter ref="C121:K158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88" fitToHeight="100" orientation="portrait" r:id="rId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0"/>
  <sheetViews>
    <sheetView showGridLines="0" topLeftCell="A101" workbookViewId="0">
      <selection activeCell="I126" sqref="I126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07" t="s">
        <v>5</v>
      </c>
      <c r="M2" s="192"/>
      <c r="N2" s="192"/>
      <c r="O2" s="192"/>
      <c r="P2" s="192"/>
      <c r="Q2" s="192"/>
      <c r="R2" s="192"/>
      <c r="S2" s="192"/>
      <c r="T2" s="192"/>
      <c r="U2" s="192"/>
      <c r="V2" s="192"/>
      <c r="AT2" s="14" t="s">
        <v>89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74</v>
      </c>
    </row>
    <row r="4" spans="1:46" s="1" customFormat="1" ht="24.95" customHeight="1">
      <c r="B4" s="17"/>
      <c r="D4" s="18" t="s">
        <v>122</v>
      </c>
      <c r="L4" s="17"/>
      <c r="M4" s="95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15</v>
      </c>
      <c r="L6" s="17"/>
    </row>
    <row r="7" spans="1:46" s="1" customFormat="1" ht="16.5" customHeight="1">
      <c r="B7" s="17"/>
      <c r="E7" s="223" t="str">
        <f>'Rekapitulácia stavby'!K6</f>
        <v>PD Žakovce, MK a IS pre IBV 22RD</v>
      </c>
      <c r="F7" s="224"/>
      <c r="G7" s="224"/>
      <c r="H7" s="224"/>
      <c r="L7" s="17"/>
    </row>
    <row r="8" spans="1:46" s="2" customFormat="1" ht="12" customHeight="1">
      <c r="A8" s="29"/>
      <c r="B8" s="30"/>
      <c r="C8" s="29"/>
      <c r="D8" s="24" t="s">
        <v>123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85" t="s">
        <v>661</v>
      </c>
      <c r="F9" s="225"/>
      <c r="G9" s="225"/>
      <c r="H9" s="225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17</v>
      </c>
      <c r="E11" s="29"/>
      <c r="F11" s="22" t="s">
        <v>1</v>
      </c>
      <c r="G11" s="29"/>
      <c r="H11" s="29"/>
      <c r="I11" s="24" t="s">
        <v>18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19</v>
      </c>
      <c r="E12" s="29"/>
      <c r="F12" s="22" t="s">
        <v>20</v>
      </c>
      <c r="G12" s="29"/>
      <c r="H12" s="29"/>
      <c r="I12" s="24" t="s">
        <v>21</v>
      </c>
      <c r="J12" s="52" t="str">
        <f>'Rekapitulácia stavby'!AN8</f>
        <v>Vyplň údaj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22</v>
      </c>
      <c r="E14" s="29"/>
      <c r="F14" s="29"/>
      <c r="G14" s="29"/>
      <c r="H14" s="29"/>
      <c r="I14" s="24" t="s">
        <v>23</v>
      </c>
      <c r="J14" s="22" t="s">
        <v>2186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tr">
        <f>'01 - SO 01 Miestne komuni...'!E15</f>
        <v>Obec Žakovce, Žakovce 55, 059 73 Žakovce</v>
      </c>
      <c r="F15" s="29"/>
      <c r="G15" s="29"/>
      <c r="H15" s="29"/>
      <c r="I15" s="24" t="s">
        <v>25</v>
      </c>
      <c r="J15" s="22" t="s">
        <v>2187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24" t="s">
        <v>23</v>
      </c>
      <c r="J17" s="25" t="str">
        <f>'Rekapitulácia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26" t="str">
        <f>'Rekapitulácia stavby'!E14</f>
        <v>Vyplň údaj</v>
      </c>
      <c r="F18" s="191"/>
      <c r="G18" s="191"/>
      <c r="H18" s="191"/>
      <c r="I18" s="24" t="s">
        <v>25</v>
      </c>
      <c r="J18" s="25" t="str">
        <f>'Rekapitulácia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24" t="s">
        <v>23</v>
      </c>
      <c r="J20" s="22" t="s">
        <v>1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29</v>
      </c>
      <c r="F21" s="29"/>
      <c r="G21" s="29"/>
      <c r="H21" s="29"/>
      <c r="I21" s="24" t="s">
        <v>25</v>
      </c>
      <c r="J21" s="22" t="s">
        <v>1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23</v>
      </c>
      <c r="J23" s="22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32</v>
      </c>
      <c r="F24" s="29"/>
      <c r="G24" s="29"/>
      <c r="H24" s="29"/>
      <c r="I24" s="24" t="s">
        <v>25</v>
      </c>
      <c r="J24" s="22" t="s">
        <v>1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33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6"/>
      <c r="B27" s="97"/>
      <c r="C27" s="96"/>
      <c r="D27" s="96"/>
      <c r="E27" s="196" t="s">
        <v>1</v>
      </c>
      <c r="F27" s="196"/>
      <c r="G27" s="196"/>
      <c r="H27" s="196"/>
      <c r="I27" s="96"/>
      <c r="J27" s="96"/>
      <c r="K27" s="96"/>
      <c r="L27" s="98"/>
      <c r="S27" s="96"/>
      <c r="T27" s="96"/>
      <c r="U27" s="96"/>
      <c r="V27" s="96"/>
      <c r="W27" s="96"/>
      <c r="X27" s="96"/>
      <c r="Y27" s="96"/>
      <c r="Z27" s="96"/>
      <c r="AA27" s="96"/>
      <c r="AB27" s="96"/>
      <c r="AC27" s="96"/>
      <c r="AD27" s="96"/>
      <c r="AE27" s="96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9" t="s">
        <v>34</v>
      </c>
      <c r="E30" s="29"/>
      <c r="F30" s="29"/>
      <c r="G30" s="29"/>
      <c r="H30" s="29"/>
      <c r="I30" s="29"/>
      <c r="J30" s="68">
        <f>ROUND(J123,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36</v>
      </c>
      <c r="G32" s="29"/>
      <c r="H32" s="29"/>
      <c r="I32" s="33" t="s">
        <v>35</v>
      </c>
      <c r="J32" s="33" t="s">
        <v>37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100" t="s">
        <v>38</v>
      </c>
      <c r="E33" s="24" t="s">
        <v>39</v>
      </c>
      <c r="F33" s="101">
        <f>ROUND((SUM(BE123:BE189)),  2)</f>
        <v>0</v>
      </c>
      <c r="G33" s="29"/>
      <c r="H33" s="29"/>
      <c r="I33" s="102">
        <v>0.2</v>
      </c>
      <c r="J33" s="101">
        <f>ROUND(((SUM(BE123:BE189))*I33),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40</v>
      </c>
      <c r="F34" s="101">
        <f>ROUND((SUM(BF123:BF189)),  2)</f>
        <v>0</v>
      </c>
      <c r="G34" s="29"/>
      <c r="H34" s="29"/>
      <c r="I34" s="102">
        <v>0.2</v>
      </c>
      <c r="J34" s="101">
        <f>ROUND(((SUM(BF123:BF189))*I34),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41</v>
      </c>
      <c r="F35" s="101">
        <f>ROUND((SUM(BG123:BG189)),  2)</f>
        <v>0</v>
      </c>
      <c r="G35" s="29"/>
      <c r="H35" s="29"/>
      <c r="I35" s="102">
        <v>0.2</v>
      </c>
      <c r="J35" s="101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42</v>
      </c>
      <c r="F36" s="101">
        <f>ROUND((SUM(BH123:BH189)),  2)</f>
        <v>0</v>
      </c>
      <c r="G36" s="29"/>
      <c r="H36" s="29"/>
      <c r="I36" s="102">
        <v>0.2</v>
      </c>
      <c r="J36" s="101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43</v>
      </c>
      <c r="F37" s="101">
        <f>ROUND((SUM(BI123:BI189)),  2)</f>
        <v>0</v>
      </c>
      <c r="G37" s="29"/>
      <c r="H37" s="29"/>
      <c r="I37" s="102">
        <v>0</v>
      </c>
      <c r="J37" s="101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3"/>
      <c r="D39" s="104" t="s">
        <v>44</v>
      </c>
      <c r="E39" s="57"/>
      <c r="F39" s="57"/>
      <c r="G39" s="105" t="s">
        <v>45</v>
      </c>
      <c r="H39" s="106" t="s">
        <v>46</v>
      </c>
      <c r="I39" s="57"/>
      <c r="J39" s="107">
        <f>SUM(J30:J37)</f>
        <v>0</v>
      </c>
      <c r="K39" s="108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3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29"/>
      <c r="B61" s="30"/>
      <c r="C61" s="29"/>
      <c r="D61" s="42" t="s">
        <v>49</v>
      </c>
      <c r="E61" s="32"/>
      <c r="F61" s="109" t="s">
        <v>50</v>
      </c>
      <c r="G61" s="42" t="s">
        <v>49</v>
      </c>
      <c r="H61" s="32"/>
      <c r="I61" s="32"/>
      <c r="J61" s="110" t="s">
        <v>50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29"/>
      <c r="B65" s="30"/>
      <c r="C65" s="29"/>
      <c r="D65" s="40" t="s">
        <v>51</v>
      </c>
      <c r="E65" s="43"/>
      <c r="F65" s="43"/>
      <c r="G65" s="40" t="s">
        <v>52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29"/>
      <c r="B76" s="30"/>
      <c r="C76" s="29"/>
      <c r="D76" s="42" t="s">
        <v>49</v>
      </c>
      <c r="E76" s="32"/>
      <c r="F76" s="109" t="s">
        <v>50</v>
      </c>
      <c r="G76" s="42" t="s">
        <v>49</v>
      </c>
      <c r="H76" s="32"/>
      <c r="I76" s="32"/>
      <c r="J76" s="110" t="s">
        <v>50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125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15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23" t="str">
        <f>E7</f>
        <v>PD Žakovce, MK a IS pre IBV 22RD</v>
      </c>
      <c r="F85" s="224"/>
      <c r="G85" s="224"/>
      <c r="H85" s="224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123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85" t="str">
        <f>E9</f>
        <v>04 - SO 04 Kanalizácia splašková</v>
      </c>
      <c r="F87" s="225"/>
      <c r="G87" s="225"/>
      <c r="H87" s="225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19</v>
      </c>
      <c r="D89" s="29"/>
      <c r="E89" s="29"/>
      <c r="F89" s="22" t="str">
        <f>F12</f>
        <v>Žakovce</v>
      </c>
      <c r="G89" s="29"/>
      <c r="H89" s="29"/>
      <c r="I89" s="24" t="s">
        <v>21</v>
      </c>
      <c r="J89" s="52" t="str">
        <f>IF(J12="","",J12)</f>
        <v>Vyplň údaj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25.7" customHeight="1">
      <c r="A91" s="29"/>
      <c r="B91" s="30"/>
      <c r="C91" s="24" t="s">
        <v>22</v>
      </c>
      <c r="D91" s="29"/>
      <c r="E91" s="29"/>
      <c r="F91" s="22" t="str">
        <f>E15</f>
        <v>Obec Žakovce, Žakovce 55, 059 73 Žakovce</v>
      </c>
      <c r="G91" s="29"/>
      <c r="H91" s="29"/>
      <c r="I91" s="24" t="s">
        <v>28</v>
      </c>
      <c r="J91" s="27" t="str">
        <f>E21</f>
        <v>ISPO spol. s r.o. inž. stavby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>Macura M.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1" t="s">
        <v>126</v>
      </c>
      <c r="D94" s="103"/>
      <c r="E94" s="103"/>
      <c r="F94" s="103"/>
      <c r="G94" s="103"/>
      <c r="H94" s="103"/>
      <c r="I94" s="103"/>
      <c r="J94" s="112" t="s">
        <v>127</v>
      </c>
      <c r="K94" s="103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13" t="s">
        <v>128</v>
      </c>
      <c r="D96" s="29"/>
      <c r="E96" s="29"/>
      <c r="F96" s="29"/>
      <c r="G96" s="29"/>
      <c r="H96" s="29"/>
      <c r="I96" s="29"/>
      <c r="J96" s="68">
        <f>J123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129</v>
      </c>
    </row>
    <row r="97" spans="1:31" s="9" customFormat="1" ht="24.95" customHeight="1">
      <c r="B97" s="114"/>
      <c r="D97" s="115" t="s">
        <v>130</v>
      </c>
      <c r="E97" s="116"/>
      <c r="F97" s="116"/>
      <c r="G97" s="116"/>
      <c r="H97" s="116"/>
      <c r="I97" s="116"/>
      <c r="J97" s="117">
        <f>J124</f>
        <v>0</v>
      </c>
      <c r="L97" s="114"/>
    </row>
    <row r="98" spans="1:31" s="10" customFormat="1" ht="19.899999999999999" customHeight="1">
      <c r="B98" s="118"/>
      <c r="D98" s="119" t="s">
        <v>131</v>
      </c>
      <c r="E98" s="120"/>
      <c r="F98" s="120"/>
      <c r="G98" s="120"/>
      <c r="H98" s="120"/>
      <c r="I98" s="120"/>
      <c r="J98" s="121">
        <f>J125</f>
        <v>0</v>
      </c>
      <c r="L98" s="118"/>
    </row>
    <row r="99" spans="1:31" s="10" customFormat="1" ht="19.899999999999999" customHeight="1">
      <c r="B99" s="118"/>
      <c r="D99" s="119" t="s">
        <v>132</v>
      </c>
      <c r="E99" s="120"/>
      <c r="F99" s="120"/>
      <c r="G99" s="120"/>
      <c r="H99" s="120"/>
      <c r="I99" s="120"/>
      <c r="J99" s="121">
        <f>J143</f>
        <v>0</v>
      </c>
      <c r="L99" s="118"/>
    </row>
    <row r="100" spans="1:31" s="10" customFormat="1" ht="19.899999999999999" customHeight="1">
      <c r="B100" s="118"/>
      <c r="D100" s="119" t="s">
        <v>134</v>
      </c>
      <c r="E100" s="120"/>
      <c r="F100" s="120"/>
      <c r="G100" s="120"/>
      <c r="H100" s="120"/>
      <c r="I100" s="120"/>
      <c r="J100" s="121">
        <f>J145</f>
        <v>0</v>
      </c>
      <c r="L100" s="118"/>
    </row>
    <row r="101" spans="1:31" s="10" customFormat="1" ht="19.899999999999999" customHeight="1">
      <c r="B101" s="118"/>
      <c r="D101" s="119" t="s">
        <v>662</v>
      </c>
      <c r="E101" s="120"/>
      <c r="F101" s="120"/>
      <c r="G101" s="120"/>
      <c r="H101" s="120"/>
      <c r="I101" s="120"/>
      <c r="J101" s="121">
        <f>J151</f>
        <v>0</v>
      </c>
      <c r="L101" s="118"/>
    </row>
    <row r="102" spans="1:31" s="10" customFormat="1" ht="19.899999999999999" customHeight="1">
      <c r="B102" s="118"/>
      <c r="D102" s="119" t="s">
        <v>138</v>
      </c>
      <c r="E102" s="120"/>
      <c r="F102" s="120"/>
      <c r="G102" s="120"/>
      <c r="H102" s="120"/>
      <c r="I102" s="120"/>
      <c r="J102" s="121">
        <f>J186</f>
        <v>0</v>
      </c>
      <c r="L102" s="118"/>
    </row>
    <row r="103" spans="1:31" s="9" customFormat="1" ht="24.95" customHeight="1">
      <c r="B103" s="114"/>
      <c r="D103" s="115" t="s">
        <v>142</v>
      </c>
      <c r="E103" s="116"/>
      <c r="F103" s="116"/>
      <c r="G103" s="116"/>
      <c r="H103" s="116"/>
      <c r="I103" s="116"/>
      <c r="J103" s="117">
        <f>J188</f>
        <v>0</v>
      </c>
      <c r="L103" s="114"/>
    </row>
    <row r="104" spans="1:31" s="2" customFormat="1" ht="21.75" customHeight="1">
      <c r="A104" s="29"/>
      <c r="B104" s="30"/>
      <c r="C104" s="29"/>
      <c r="D104" s="29"/>
      <c r="E104" s="29"/>
      <c r="F104" s="29"/>
      <c r="G104" s="29"/>
      <c r="H104" s="29"/>
      <c r="I104" s="29"/>
      <c r="J104" s="29"/>
      <c r="K104" s="29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pans="1:31" s="2" customFormat="1" ht="6.95" customHeight="1">
      <c r="A105" s="29"/>
      <c r="B105" s="44"/>
      <c r="C105" s="45"/>
      <c r="D105" s="45"/>
      <c r="E105" s="45"/>
      <c r="F105" s="45"/>
      <c r="G105" s="45"/>
      <c r="H105" s="45"/>
      <c r="I105" s="45"/>
      <c r="J105" s="45"/>
      <c r="K105" s="45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9" spans="1:31" s="2" customFormat="1" ht="6.95" customHeight="1">
      <c r="A109" s="29"/>
      <c r="B109" s="46"/>
      <c r="C109" s="47"/>
      <c r="D109" s="47"/>
      <c r="E109" s="47"/>
      <c r="F109" s="47"/>
      <c r="G109" s="47"/>
      <c r="H109" s="47"/>
      <c r="I109" s="47"/>
      <c r="J109" s="47"/>
      <c r="K109" s="47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24.95" customHeight="1">
      <c r="A110" s="29"/>
      <c r="B110" s="30"/>
      <c r="C110" s="18" t="s">
        <v>143</v>
      </c>
      <c r="D110" s="29"/>
      <c r="E110" s="29"/>
      <c r="F110" s="29"/>
      <c r="G110" s="29"/>
      <c r="H110" s="29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6.95" customHeight="1">
      <c r="A111" s="29"/>
      <c r="B111" s="30"/>
      <c r="C111" s="29"/>
      <c r="D111" s="29"/>
      <c r="E111" s="29"/>
      <c r="F111" s="29"/>
      <c r="G111" s="29"/>
      <c r="H111" s="29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2" customHeight="1">
      <c r="A112" s="29"/>
      <c r="B112" s="30"/>
      <c r="C112" s="24" t="s">
        <v>15</v>
      </c>
      <c r="D112" s="29"/>
      <c r="E112" s="29"/>
      <c r="F112" s="29"/>
      <c r="G112" s="29"/>
      <c r="H112" s="29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6.5" customHeight="1">
      <c r="A113" s="29"/>
      <c r="B113" s="30"/>
      <c r="C113" s="29"/>
      <c r="D113" s="29"/>
      <c r="E113" s="223" t="str">
        <f>E7</f>
        <v>PD Žakovce, MK a IS pre IBV 22RD</v>
      </c>
      <c r="F113" s="224"/>
      <c r="G113" s="224"/>
      <c r="H113" s="224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2" customHeight="1">
      <c r="A114" s="29"/>
      <c r="B114" s="30"/>
      <c r="C114" s="24" t="s">
        <v>123</v>
      </c>
      <c r="D114" s="29"/>
      <c r="E114" s="29"/>
      <c r="F114" s="29"/>
      <c r="G114" s="29"/>
      <c r="H114" s="29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6.5" customHeight="1">
      <c r="A115" s="29"/>
      <c r="B115" s="30"/>
      <c r="C115" s="29"/>
      <c r="D115" s="29"/>
      <c r="E115" s="185" t="str">
        <f>E9</f>
        <v>04 - SO 04 Kanalizácia splašková</v>
      </c>
      <c r="F115" s="225"/>
      <c r="G115" s="225"/>
      <c r="H115" s="225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6.95" customHeight="1">
      <c r="A116" s="29"/>
      <c r="B116" s="30"/>
      <c r="C116" s="29"/>
      <c r="D116" s="29"/>
      <c r="E116" s="29"/>
      <c r="F116" s="29"/>
      <c r="G116" s="29"/>
      <c r="H116" s="29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2" customHeight="1">
      <c r="A117" s="29"/>
      <c r="B117" s="30"/>
      <c r="C117" s="24" t="s">
        <v>19</v>
      </c>
      <c r="D117" s="29"/>
      <c r="E117" s="29"/>
      <c r="F117" s="22" t="str">
        <f>F12</f>
        <v>Žakovce</v>
      </c>
      <c r="G117" s="29"/>
      <c r="H117" s="29"/>
      <c r="I117" s="24" t="s">
        <v>21</v>
      </c>
      <c r="J117" s="52" t="str">
        <f>IF(J12="","",J12)</f>
        <v>Vyplň údaj</v>
      </c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6.95" customHeight="1">
      <c r="A118" s="29"/>
      <c r="B118" s="30"/>
      <c r="C118" s="29"/>
      <c r="D118" s="29"/>
      <c r="E118" s="29"/>
      <c r="F118" s="29"/>
      <c r="G118" s="29"/>
      <c r="H118" s="29"/>
      <c r="I118" s="29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25.7" customHeight="1">
      <c r="A119" s="29"/>
      <c r="B119" s="30"/>
      <c r="C119" s="24" t="s">
        <v>22</v>
      </c>
      <c r="D119" s="29"/>
      <c r="E119" s="29"/>
      <c r="F119" s="22" t="str">
        <f>E15</f>
        <v>Obec Žakovce, Žakovce 55, 059 73 Žakovce</v>
      </c>
      <c r="G119" s="29"/>
      <c r="H119" s="29"/>
      <c r="I119" s="24" t="s">
        <v>28</v>
      </c>
      <c r="J119" s="27" t="str">
        <f>E21</f>
        <v>ISPO spol. s r.o. inž. stavby</v>
      </c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5.2" customHeight="1">
      <c r="A120" s="29"/>
      <c r="B120" s="30"/>
      <c r="C120" s="24" t="s">
        <v>26</v>
      </c>
      <c r="D120" s="29"/>
      <c r="E120" s="29"/>
      <c r="F120" s="22" t="str">
        <f>IF(E18="","",E18)</f>
        <v>Vyplň údaj</v>
      </c>
      <c r="G120" s="29"/>
      <c r="H120" s="29"/>
      <c r="I120" s="24" t="s">
        <v>31</v>
      </c>
      <c r="J120" s="27" t="str">
        <f>E24</f>
        <v>Macura M.</v>
      </c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2" customFormat="1" ht="10.35" customHeight="1">
      <c r="A121" s="29"/>
      <c r="B121" s="30"/>
      <c r="C121" s="29"/>
      <c r="D121" s="29"/>
      <c r="E121" s="29"/>
      <c r="F121" s="29"/>
      <c r="G121" s="29"/>
      <c r="H121" s="29"/>
      <c r="I121" s="29"/>
      <c r="J121" s="29"/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5" s="11" customFormat="1" ht="29.25" customHeight="1">
      <c r="A122" s="122"/>
      <c r="B122" s="123"/>
      <c r="C122" s="124" t="s">
        <v>144</v>
      </c>
      <c r="D122" s="125" t="s">
        <v>59</v>
      </c>
      <c r="E122" s="125" t="s">
        <v>55</v>
      </c>
      <c r="F122" s="125" t="s">
        <v>56</v>
      </c>
      <c r="G122" s="125" t="s">
        <v>145</v>
      </c>
      <c r="H122" s="125" t="s">
        <v>146</v>
      </c>
      <c r="I122" s="125" t="s">
        <v>147</v>
      </c>
      <c r="J122" s="126" t="s">
        <v>127</v>
      </c>
      <c r="K122" s="127" t="s">
        <v>148</v>
      </c>
      <c r="L122" s="128"/>
      <c r="M122" s="59" t="s">
        <v>1</v>
      </c>
      <c r="N122" s="60" t="s">
        <v>38</v>
      </c>
      <c r="O122" s="60" t="s">
        <v>149</v>
      </c>
      <c r="P122" s="60" t="s">
        <v>150</v>
      </c>
      <c r="Q122" s="60" t="s">
        <v>151</v>
      </c>
      <c r="R122" s="60" t="s">
        <v>152</v>
      </c>
      <c r="S122" s="60" t="s">
        <v>153</v>
      </c>
      <c r="T122" s="61" t="s">
        <v>154</v>
      </c>
      <c r="U122" s="122"/>
      <c r="V122" s="122"/>
      <c r="W122" s="122"/>
      <c r="X122" s="122"/>
      <c r="Y122" s="122"/>
      <c r="Z122" s="122"/>
      <c r="AA122" s="122"/>
      <c r="AB122" s="122"/>
      <c r="AC122" s="122"/>
      <c r="AD122" s="122"/>
      <c r="AE122" s="122"/>
    </row>
    <row r="123" spans="1:65" s="2" customFormat="1" ht="22.9" customHeight="1">
      <c r="A123" s="29"/>
      <c r="B123" s="30"/>
      <c r="C123" s="66" t="s">
        <v>128</v>
      </c>
      <c r="D123" s="29"/>
      <c r="E123" s="29"/>
      <c r="F123" s="29"/>
      <c r="G123" s="29"/>
      <c r="H123" s="29"/>
      <c r="I123" s="29"/>
      <c r="J123" s="129">
        <f>BK123</f>
        <v>0</v>
      </c>
      <c r="K123" s="29"/>
      <c r="L123" s="30"/>
      <c r="M123" s="62"/>
      <c r="N123" s="53"/>
      <c r="O123" s="63"/>
      <c r="P123" s="130">
        <f>P124+P188</f>
        <v>0</v>
      </c>
      <c r="Q123" s="63"/>
      <c r="R123" s="130">
        <f>R124+R188</f>
        <v>885.50786000000005</v>
      </c>
      <c r="S123" s="63"/>
      <c r="T123" s="131">
        <f>T124+T188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T123" s="14" t="s">
        <v>73</v>
      </c>
      <c r="AU123" s="14" t="s">
        <v>129</v>
      </c>
      <c r="BK123" s="132">
        <f>BK124+BK188</f>
        <v>0</v>
      </c>
    </row>
    <row r="124" spans="1:65" s="12" customFormat="1" ht="25.9" customHeight="1">
      <c r="B124" s="133"/>
      <c r="D124" s="134" t="s">
        <v>73</v>
      </c>
      <c r="E124" s="135" t="s">
        <v>155</v>
      </c>
      <c r="F124" s="135" t="s">
        <v>156</v>
      </c>
      <c r="I124" s="136"/>
      <c r="J124" s="137">
        <f>BK124</f>
        <v>0</v>
      </c>
      <c r="L124" s="133"/>
      <c r="M124" s="138"/>
      <c r="N124" s="139"/>
      <c r="O124" s="139"/>
      <c r="P124" s="140">
        <f>P125+P143+P145+P151+P186</f>
        <v>0</v>
      </c>
      <c r="Q124" s="139"/>
      <c r="R124" s="140">
        <f>R125+R143+R145+R151+R186</f>
        <v>885.50786000000005</v>
      </c>
      <c r="S124" s="139"/>
      <c r="T124" s="141">
        <f>T125+T143+T145+T151+T186</f>
        <v>0</v>
      </c>
      <c r="AR124" s="134" t="s">
        <v>82</v>
      </c>
      <c r="AT124" s="142" t="s">
        <v>73</v>
      </c>
      <c r="AU124" s="142" t="s">
        <v>74</v>
      </c>
      <c r="AY124" s="134" t="s">
        <v>157</v>
      </c>
      <c r="BK124" s="143">
        <f>BK125+BK143+BK145+BK151+BK186</f>
        <v>0</v>
      </c>
    </row>
    <row r="125" spans="1:65" s="12" customFormat="1" ht="22.9" customHeight="1">
      <c r="B125" s="133"/>
      <c r="D125" s="134" t="s">
        <v>73</v>
      </c>
      <c r="E125" s="144" t="s">
        <v>82</v>
      </c>
      <c r="F125" s="144" t="s">
        <v>158</v>
      </c>
      <c r="I125" s="136"/>
      <c r="J125" s="145">
        <f>BK125</f>
        <v>0</v>
      </c>
      <c r="L125" s="133"/>
      <c r="M125" s="138"/>
      <c r="N125" s="139"/>
      <c r="O125" s="139"/>
      <c r="P125" s="140">
        <f>SUM(P126:P142)</f>
        <v>0</v>
      </c>
      <c r="Q125" s="139"/>
      <c r="R125" s="140">
        <f>SUM(R126:R142)</f>
        <v>550.56655999999998</v>
      </c>
      <c r="S125" s="139"/>
      <c r="T125" s="141">
        <f>SUM(T126:T142)</f>
        <v>0</v>
      </c>
      <c r="AR125" s="134" t="s">
        <v>82</v>
      </c>
      <c r="AT125" s="142" t="s">
        <v>73</v>
      </c>
      <c r="AU125" s="142" t="s">
        <v>82</v>
      </c>
      <c r="AY125" s="134" t="s">
        <v>157</v>
      </c>
      <c r="BK125" s="143">
        <f>SUM(BK126:BK142)</f>
        <v>0</v>
      </c>
    </row>
    <row r="126" spans="1:65" s="2" customFormat="1" ht="33" customHeight="1">
      <c r="A126" s="29"/>
      <c r="B126" s="146"/>
      <c r="C126" s="147" t="s">
        <v>82</v>
      </c>
      <c r="D126" s="147" t="s">
        <v>159</v>
      </c>
      <c r="E126" s="148" t="s">
        <v>663</v>
      </c>
      <c r="F126" s="149" t="s">
        <v>664</v>
      </c>
      <c r="G126" s="150" t="s">
        <v>665</v>
      </c>
      <c r="H126" s="151">
        <v>200</v>
      </c>
      <c r="I126" s="152"/>
      <c r="J126" s="153">
        <f t="shared" ref="J126:J142" si="0">ROUND(I126*H126,2)</f>
        <v>0</v>
      </c>
      <c r="K126" s="154"/>
      <c r="L126" s="30"/>
      <c r="M126" s="155" t="s">
        <v>1</v>
      </c>
      <c r="N126" s="156" t="s">
        <v>40</v>
      </c>
      <c r="O126" s="55"/>
      <c r="P126" s="157">
        <f t="shared" ref="P126:P142" si="1">O126*H126</f>
        <v>0</v>
      </c>
      <c r="Q126" s="157">
        <v>0</v>
      </c>
      <c r="R126" s="157">
        <f t="shared" ref="R126:R142" si="2">Q126*H126</f>
        <v>0</v>
      </c>
      <c r="S126" s="157">
        <v>0</v>
      </c>
      <c r="T126" s="158">
        <f t="shared" ref="T126:T142" si="3"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59" t="s">
        <v>163</v>
      </c>
      <c r="AT126" s="159" t="s">
        <v>159</v>
      </c>
      <c r="AU126" s="159" t="s">
        <v>102</v>
      </c>
      <c r="AY126" s="14" t="s">
        <v>157</v>
      </c>
      <c r="BE126" s="160">
        <f t="shared" ref="BE126:BE142" si="4">IF(N126="základná",J126,0)</f>
        <v>0</v>
      </c>
      <c r="BF126" s="160">
        <f t="shared" ref="BF126:BF142" si="5">IF(N126="znížená",J126,0)</f>
        <v>0</v>
      </c>
      <c r="BG126" s="160">
        <f t="shared" ref="BG126:BG142" si="6">IF(N126="zákl. prenesená",J126,0)</f>
        <v>0</v>
      </c>
      <c r="BH126" s="160">
        <f t="shared" ref="BH126:BH142" si="7">IF(N126="zníž. prenesená",J126,0)</f>
        <v>0</v>
      </c>
      <c r="BI126" s="160">
        <f t="shared" ref="BI126:BI142" si="8">IF(N126="nulová",J126,0)</f>
        <v>0</v>
      </c>
      <c r="BJ126" s="14" t="s">
        <v>102</v>
      </c>
      <c r="BK126" s="160">
        <f t="shared" ref="BK126:BK142" si="9">ROUND(I126*H126,2)</f>
        <v>0</v>
      </c>
      <c r="BL126" s="14" t="s">
        <v>163</v>
      </c>
      <c r="BM126" s="159" t="s">
        <v>666</v>
      </c>
    </row>
    <row r="127" spans="1:65" s="2" customFormat="1" ht="33" customHeight="1">
      <c r="A127" s="29"/>
      <c r="B127" s="146"/>
      <c r="C127" s="147" t="s">
        <v>102</v>
      </c>
      <c r="D127" s="147" t="s">
        <v>159</v>
      </c>
      <c r="E127" s="148" t="s">
        <v>667</v>
      </c>
      <c r="F127" s="149" t="s">
        <v>668</v>
      </c>
      <c r="G127" s="150" t="s">
        <v>669</v>
      </c>
      <c r="H127" s="151">
        <v>20</v>
      </c>
      <c r="I127" s="152"/>
      <c r="J127" s="153">
        <f t="shared" si="0"/>
        <v>0</v>
      </c>
      <c r="K127" s="154"/>
      <c r="L127" s="30"/>
      <c r="M127" s="155" t="s">
        <v>1</v>
      </c>
      <c r="N127" s="156" t="s">
        <v>40</v>
      </c>
      <c r="O127" s="55"/>
      <c r="P127" s="157">
        <f t="shared" si="1"/>
        <v>0</v>
      </c>
      <c r="Q127" s="157">
        <v>0</v>
      </c>
      <c r="R127" s="157">
        <f t="shared" si="2"/>
        <v>0</v>
      </c>
      <c r="S127" s="157">
        <v>0</v>
      </c>
      <c r="T127" s="158">
        <f t="shared" si="3"/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59" t="s">
        <v>163</v>
      </c>
      <c r="AT127" s="159" t="s">
        <v>159</v>
      </c>
      <c r="AU127" s="159" t="s">
        <v>102</v>
      </c>
      <c r="AY127" s="14" t="s">
        <v>157</v>
      </c>
      <c r="BE127" s="160">
        <f t="shared" si="4"/>
        <v>0</v>
      </c>
      <c r="BF127" s="160">
        <f t="shared" si="5"/>
        <v>0</v>
      </c>
      <c r="BG127" s="160">
        <f t="shared" si="6"/>
        <v>0</v>
      </c>
      <c r="BH127" s="160">
        <f t="shared" si="7"/>
        <v>0</v>
      </c>
      <c r="BI127" s="160">
        <f t="shared" si="8"/>
        <v>0</v>
      </c>
      <c r="BJ127" s="14" t="s">
        <v>102</v>
      </c>
      <c r="BK127" s="160">
        <f t="shared" si="9"/>
        <v>0</v>
      </c>
      <c r="BL127" s="14" t="s">
        <v>163</v>
      </c>
      <c r="BM127" s="159" t="s">
        <v>670</v>
      </c>
    </row>
    <row r="128" spans="1:65" s="2" customFormat="1" ht="24">
      <c r="A128" s="29"/>
      <c r="B128" s="146"/>
      <c r="C128" s="147" t="s">
        <v>168</v>
      </c>
      <c r="D128" s="147" t="s">
        <v>159</v>
      </c>
      <c r="E128" s="148" t="s">
        <v>671</v>
      </c>
      <c r="F128" s="149" t="s">
        <v>672</v>
      </c>
      <c r="G128" s="150" t="s">
        <v>171</v>
      </c>
      <c r="H128" s="151">
        <v>980</v>
      </c>
      <c r="I128" s="152"/>
      <c r="J128" s="153">
        <f t="shared" si="0"/>
        <v>0</v>
      </c>
      <c r="K128" s="154"/>
      <c r="L128" s="30"/>
      <c r="M128" s="155" t="s">
        <v>1</v>
      </c>
      <c r="N128" s="156" t="s">
        <v>40</v>
      </c>
      <c r="O128" s="55"/>
      <c r="P128" s="157">
        <f t="shared" si="1"/>
        <v>0</v>
      </c>
      <c r="Q128" s="157">
        <v>3.8999999999999998E-3</v>
      </c>
      <c r="R128" s="157">
        <f t="shared" si="2"/>
        <v>3.8220000000000001</v>
      </c>
      <c r="S128" s="157">
        <v>0</v>
      </c>
      <c r="T128" s="158">
        <f t="shared" si="3"/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59" t="s">
        <v>163</v>
      </c>
      <c r="AT128" s="159" t="s">
        <v>159</v>
      </c>
      <c r="AU128" s="159" t="s">
        <v>102</v>
      </c>
      <c r="AY128" s="14" t="s">
        <v>157</v>
      </c>
      <c r="BE128" s="160">
        <f t="shared" si="4"/>
        <v>0</v>
      </c>
      <c r="BF128" s="160">
        <f t="shared" si="5"/>
        <v>0</v>
      </c>
      <c r="BG128" s="160">
        <f t="shared" si="6"/>
        <v>0</v>
      </c>
      <c r="BH128" s="160">
        <f t="shared" si="7"/>
        <v>0</v>
      </c>
      <c r="BI128" s="160">
        <f t="shared" si="8"/>
        <v>0</v>
      </c>
      <c r="BJ128" s="14" t="s">
        <v>102</v>
      </c>
      <c r="BK128" s="160">
        <f t="shared" si="9"/>
        <v>0</v>
      </c>
      <c r="BL128" s="14" t="s">
        <v>163</v>
      </c>
      <c r="BM128" s="159" t="s">
        <v>673</v>
      </c>
    </row>
    <row r="129" spans="1:65" s="2" customFormat="1" ht="21.75" customHeight="1">
      <c r="A129" s="29"/>
      <c r="B129" s="146"/>
      <c r="C129" s="147" t="s">
        <v>163</v>
      </c>
      <c r="D129" s="147" t="s">
        <v>159</v>
      </c>
      <c r="E129" s="148" t="s">
        <v>674</v>
      </c>
      <c r="F129" s="149" t="s">
        <v>675</v>
      </c>
      <c r="G129" s="150" t="s">
        <v>175</v>
      </c>
      <c r="H129" s="151">
        <v>15.1</v>
      </c>
      <c r="I129" s="152"/>
      <c r="J129" s="153">
        <f t="shared" si="0"/>
        <v>0</v>
      </c>
      <c r="K129" s="154"/>
      <c r="L129" s="30"/>
      <c r="M129" s="155" t="s">
        <v>1</v>
      </c>
      <c r="N129" s="156" t="s">
        <v>40</v>
      </c>
      <c r="O129" s="55"/>
      <c r="P129" s="157">
        <f t="shared" si="1"/>
        <v>0</v>
      </c>
      <c r="Q129" s="157">
        <v>0</v>
      </c>
      <c r="R129" s="157">
        <f t="shared" si="2"/>
        <v>0</v>
      </c>
      <c r="S129" s="157">
        <v>0</v>
      </c>
      <c r="T129" s="158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59" t="s">
        <v>163</v>
      </c>
      <c r="AT129" s="159" t="s">
        <v>159</v>
      </c>
      <c r="AU129" s="159" t="s">
        <v>102</v>
      </c>
      <c r="AY129" s="14" t="s">
        <v>157</v>
      </c>
      <c r="BE129" s="160">
        <f t="shared" si="4"/>
        <v>0</v>
      </c>
      <c r="BF129" s="160">
        <f t="shared" si="5"/>
        <v>0</v>
      </c>
      <c r="BG129" s="160">
        <f t="shared" si="6"/>
        <v>0</v>
      </c>
      <c r="BH129" s="160">
        <f t="shared" si="7"/>
        <v>0</v>
      </c>
      <c r="BI129" s="160">
        <f t="shared" si="8"/>
        <v>0</v>
      </c>
      <c r="BJ129" s="14" t="s">
        <v>102</v>
      </c>
      <c r="BK129" s="160">
        <f t="shared" si="9"/>
        <v>0</v>
      </c>
      <c r="BL129" s="14" t="s">
        <v>163</v>
      </c>
      <c r="BM129" s="159" t="s">
        <v>676</v>
      </c>
    </row>
    <row r="130" spans="1:65" s="2" customFormat="1" ht="36">
      <c r="A130" s="29"/>
      <c r="B130" s="146"/>
      <c r="C130" s="147" t="s">
        <v>177</v>
      </c>
      <c r="D130" s="147" t="s">
        <v>159</v>
      </c>
      <c r="E130" s="148" t="s">
        <v>677</v>
      </c>
      <c r="F130" s="149" t="s">
        <v>678</v>
      </c>
      <c r="G130" s="150" t="s">
        <v>175</v>
      </c>
      <c r="H130" s="151">
        <v>4.53</v>
      </c>
      <c r="I130" s="152"/>
      <c r="J130" s="153">
        <f t="shared" si="0"/>
        <v>0</v>
      </c>
      <c r="K130" s="154"/>
      <c r="L130" s="30"/>
      <c r="M130" s="155" t="s">
        <v>1</v>
      </c>
      <c r="N130" s="156" t="s">
        <v>40</v>
      </c>
      <c r="O130" s="55"/>
      <c r="P130" s="157">
        <f t="shared" si="1"/>
        <v>0</v>
      </c>
      <c r="Q130" s="157">
        <v>0</v>
      </c>
      <c r="R130" s="157">
        <f t="shared" si="2"/>
        <v>0</v>
      </c>
      <c r="S130" s="157">
        <v>0</v>
      </c>
      <c r="T130" s="158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59" t="s">
        <v>163</v>
      </c>
      <c r="AT130" s="159" t="s">
        <v>159</v>
      </c>
      <c r="AU130" s="159" t="s">
        <v>102</v>
      </c>
      <c r="AY130" s="14" t="s">
        <v>157</v>
      </c>
      <c r="BE130" s="160">
        <f t="shared" si="4"/>
        <v>0</v>
      </c>
      <c r="BF130" s="160">
        <f t="shared" si="5"/>
        <v>0</v>
      </c>
      <c r="BG130" s="160">
        <f t="shared" si="6"/>
        <v>0</v>
      </c>
      <c r="BH130" s="160">
        <f t="shared" si="7"/>
        <v>0</v>
      </c>
      <c r="BI130" s="160">
        <f t="shared" si="8"/>
        <v>0</v>
      </c>
      <c r="BJ130" s="14" t="s">
        <v>102</v>
      </c>
      <c r="BK130" s="160">
        <f t="shared" si="9"/>
        <v>0</v>
      </c>
      <c r="BL130" s="14" t="s">
        <v>163</v>
      </c>
      <c r="BM130" s="159" t="s">
        <v>679</v>
      </c>
    </row>
    <row r="131" spans="1:65" s="2" customFormat="1" ht="24">
      <c r="A131" s="29"/>
      <c r="B131" s="146"/>
      <c r="C131" s="147" t="s">
        <v>181</v>
      </c>
      <c r="D131" s="147" t="s">
        <v>159</v>
      </c>
      <c r="E131" s="148" t="s">
        <v>680</v>
      </c>
      <c r="F131" s="149" t="s">
        <v>681</v>
      </c>
      <c r="G131" s="150" t="s">
        <v>175</v>
      </c>
      <c r="H131" s="151">
        <v>1554.31</v>
      </c>
      <c r="I131" s="152"/>
      <c r="J131" s="153">
        <f t="shared" si="0"/>
        <v>0</v>
      </c>
      <c r="K131" s="154"/>
      <c r="L131" s="30"/>
      <c r="M131" s="155" t="s">
        <v>1</v>
      </c>
      <c r="N131" s="156" t="s">
        <v>40</v>
      </c>
      <c r="O131" s="55"/>
      <c r="P131" s="157">
        <f t="shared" si="1"/>
        <v>0</v>
      </c>
      <c r="Q131" s="157">
        <v>0</v>
      </c>
      <c r="R131" s="157">
        <f t="shared" si="2"/>
        <v>0</v>
      </c>
      <c r="S131" s="157">
        <v>0</v>
      </c>
      <c r="T131" s="158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59" t="s">
        <v>163</v>
      </c>
      <c r="AT131" s="159" t="s">
        <v>159</v>
      </c>
      <c r="AU131" s="159" t="s">
        <v>102</v>
      </c>
      <c r="AY131" s="14" t="s">
        <v>157</v>
      </c>
      <c r="BE131" s="160">
        <f t="shared" si="4"/>
        <v>0</v>
      </c>
      <c r="BF131" s="160">
        <f t="shared" si="5"/>
        <v>0</v>
      </c>
      <c r="BG131" s="160">
        <f t="shared" si="6"/>
        <v>0</v>
      </c>
      <c r="BH131" s="160">
        <f t="shared" si="7"/>
        <v>0</v>
      </c>
      <c r="BI131" s="160">
        <f t="shared" si="8"/>
        <v>0</v>
      </c>
      <c r="BJ131" s="14" t="s">
        <v>102</v>
      </c>
      <c r="BK131" s="160">
        <f t="shared" si="9"/>
        <v>0</v>
      </c>
      <c r="BL131" s="14" t="s">
        <v>163</v>
      </c>
      <c r="BM131" s="159" t="s">
        <v>682</v>
      </c>
    </row>
    <row r="132" spans="1:65" s="2" customFormat="1" ht="36">
      <c r="A132" s="29"/>
      <c r="B132" s="146"/>
      <c r="C132" s="147" t="s">
        <v>185</v>
      </c>
      <c r="D132" s="147" t="s">
        <v>159</v>
      </c>
      <c r="E132" s="148" t="s">
        <v>683</v>
      </c>
      <c r="F132" s="149" t="s">
        <v>684</v>
      </c>
      <c r="G132" s="150" t="s">
        <v>175</v>
      </c>
      <c r="H132" s="151">
        <v>466.29300000000001</v>
      </c>
      <c r="I132" s="152"/>
      <c r="J132" s="153">
        <f t="shared" si="0"/>
        <v>0</v>
      </c>
      <c r="K132" s="154"/>
      <c r="L132" s="30"/>
      <c r="M132" s="155" t="s">
        <v>1</v>
      </c>
      <c r="N132" s="156" t="s">
        <v>40</v>
      </c>
      <c r="O132" s="55"/>
      <c r="P132" s="157">
        <f t="shared" si="1"/>
        <v>0</v>
      </c>
      <c r="Q132" s="157">
        <v>0</v>
      </c>
      <c r="R132" s="157">
        <f t="shared" si="2"/>
        <v>0</v>
      </c>
      <c r="S132" s="157">
        <v>0</v>
      </c>
      <c r="T132" s="158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9" t="s">
        <v>163</v>
      </c>
      <c r="AT132" s="159" t="s">
        <v>159</v>
      </c>
      <c r="AU132" s="159" t="s">
        <v>102</v>
      </c>
      <c r="AY132" s="14" t="s">
        <v>157</v>
      </c>
      <c r="BE132" s="160">
        <f t="shared" si="4"/>
        <v>0</v>
      </c>
      <c r="BF132" s="160">
        <f t="shared" si="5"/>
        <v>0</v>
      </c>
      <c r="BG132" s="160">
        <f t="shared" si="6"/>
        <v>0</v>
      </c>
      <c r="BH132" s="160">
        <f t="shared" si="7"/>
        <v>0</v>
      </c>
      <c r="BI132" s="160">
        <f t="shared" si="8"/>
        <v>0</v>
      </c>
      <c r="BJ132" s="14" t="s">
        <v>102</v>
      </c>
      <c r="BK132" s="160">
        <f t="shared" si="9"/>
        <v>0</v>
      </c>
      <c r="BL132" s="14" t="s">
        <v>163</v>
      </c>
      <c r="BM132" s="159" t="s">
        <v>685</v>
      </c>
    </row>
    <row r="133" spans="1:65" s="2" customFormat="1" ht="24">
      <c r="A133" s="29"/>
      <c r="B133" s="146"/>
      <c r="C133" s="147" t="s">
        <v>189</v>
      </c>
      <c r="D133" s="147" t="s">
        <v>159</v>
      </c>
      <c r="E133" s="148" t="s">
        <v>686</v>
      </c>
      <c r="F133" s="149" t="s">
        <v>687</v>
      </c>
      <c r="G133" s="150" t="s">
        <v>162</v>
      </c>
      <c r="H133" s="151">
        <v>2234.7759999999998</v>
      </c>
      <c r="I133" s="152"/>
      <c r="J133" s="153">
        <f t="shared" si="0"/>
        <v>0</v>
      </c>
      <c r="K133" s="154"/>
      <c r="L133" s="30"/>
      <c r="M133" s="155" t="s">
        <v>1</v>
      </c>
      <c r="N133" s="156" t="s">
        <v>40</v>
      </c>
      <c r="O133" s="55"/>
      <c r="P133" s="157">
        <f t="shared" si="1"/>
        <v>0</v>
      </c>
      <c r="Q133" s="157">
        <v>8.4999999999999995E-4</v>
      </c>
      <c r="R133" s="157">
        <f t="shared" si="2"/>
        <v>1.8995599999999999</v>
      </c>
      <c r="S133" s="157">
        <v>0</v>
      </c>
      <c r="T133" s="158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9" t="s">
        <v>163</v>
      </c>
      <c r="AT133" s="159" t="s">
        <v>159</v>
      </c>
      <c r="AU133" s="159" t="s">
        <v>102</v>
      </c>
      <c r="AY133" s="14" t="s">
        <v>157</v>
      </c>
      <c r="BE133" s="160">
        <f t="shared" si="4"/>
        <v>0</v>
      </c>
      <c r="BF133" s="160">
        <f t="shared" si="5"/>
        <v>0</v>
      </c>
      <c r="BG133" s="160">
        <f t="shared" si="6"/>
        <v>0</v>
      </c>
      <c r="BH133" s="160">
        <f t="shared" si="7"/>
        <v>0</v>
      </c>
      <c r="BI133" s="160">
        <f t="shared" si="8"/>
        <v>0</v>
      </c>
      <c r="BJ133" s="14" t="s">
        <v>102</v>
      </c>
      <c r="BK133" s="160">
        <f t="shared" si="9"/>
        <v>0</v>
      </c>
      <c r="BL133" s="14" t="s">
        <v>163</v>
      </c>
      <c r="BM133" s="159" t="s">
        <v>688</v>
      </c>
    </row>
    <row r="134" spans="1:65" s="2" customFormat="1" ht="24">
      <c r="A134" s="29"/>
      <c r="B134" s="146"/>
      <c r="C134" s="147" t="s">
        <v>193</v>
      </c>
      <c r="D134" s="147" t="s">
        <v>159</v>
      </c>
      <c r="E134" s="148" t="s">
        <v>689</v>
      </c>
      <c r="F134" s="149" t="s">
        <v>690</v>
      </c>
      <c r="G134" s="150" t="s">
        <v>162</v>
      </c>
      <c r="H134" s="151">
        <v>2234.7759999999998</v>
      </c>
      <c r="I134" s="152"/>
      <c r="J134" s="153">
        <f t="shared" si="0"/>
        <v>0</v>
      </c>
      <c r="K134" s="154"/>
      <c r="L134" s="30"/>
      <c r="M134" s="155" t="s">
        <v>1</v>
      </c>
      <c r="N134" s="156" t="s">
        <v>40</v>
      </c>
      <c r="O134" s="55"/>
      <c r="P134" s="157">
        <f t="shared" si="1"/>
        <v>0</v>
      </c>
      <c r="Q134" s="157">
        <v>0</v>
      </c>
      <c r="R134" s="157">
        <f t="shared" si="2"/>
        <v>0</v>
      </c>
      <c r="S134" s="157">
        <v>0</v>
      </c>
      <c r="T134" s="158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9" t="s">
        <v>163</v>
      </c>
      <c r="AT134" s="159" t="s">
        <v>159</v>
      </c>
      <c r="AU134" s="159" t="s">
        <v>102</v>
      </c>
      <c r="AY134" s="14" t="s">
        <v>157</v>
      </c>
      <c r="BE134" s="160">
        <f t="shared" si="4"/>
        <v>0</v>
      </c>
      <c r="BF134" s="160">
        <f t="shared" si="5"/>
        <v>0</v>
      </c>
      <c r="BG134" s="160">
        <f t="shared" si="6"/>
        <v>0</v>
      </c>
      <c r="BH134" s="160">
        <f t="shared" si="7"/>
        <v>0</v>
      </c>
      <c r="BI134" s="160">
        <f t="shared" si="8"/>
        <v>0</v>
      </c>
      <c r="BJ134" s="14" t="s">
        <v>102</v>
      </c>
      <c r="BK134" s="160">
        <f t="shared" si="9"/>
        <v>0</v>
      </c>
      <c r="BL134" s="14" t="s">
        <v>163</v>
      </c>
      <c r="BM134" s="159" t="s">
        <v>691</v>
      </c>
    </row>
    <row r="135" spans="1:65" s="2" customFormat="1" ht="36">
      <c r="A135" s="29"/>
      <c r="B135" s="146"/>
      <c r="C135" s="147" t="s">
        <v>116</v>
      </c>
      <c r="D135" s="147" t="s">
        <v>159</v>
      </c>
      <c r="E135" s="148" t="s">
        <v>596</v>
      </c>
      <c r="F135" s="149" t="s">
        <v>597</v>
      </c>
      <c r="G135" s="150" t="s">
        <v>175</v>
      </c>
      <c r="H135" s="151">
        <v>537.37099999999998</v>
      </c>
      <c r="I135" s="152"/>
      <c r="J135" s="153">
        <f t="shared" si="0"/>
        <v>0</v>
      </c>
      <c r="K135" s="154"/>
      <c r="L135" s="30"/>
      <c r="M135" s="155" t="s">
        <v>1</v>
      </c>
      <c r="N135" s="156" t="s">
        <v>40</v>
      </c>
      <c r="O135" s="55"/>
      <c r="P135" s="157">
        <f t="shared" si="1"/>
        <v>0</v>
      </c>
      <c r="Q135" s="157">
        <v>0</v>
      </c>
      <c r="R135" s="157">
        <f t="shared" si="2"/>
        <v>0</v>
      </c>
      <c r="S135" s="157">
        <v>0</v>
      </c>
      <c r="T135" s="158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9" t="s">
        <v>163</v>
      </c>
      <c r="AT135" s="159" t="s">
        <v>159</v>
      </c>
      <c r="AU135" s="159" t="s">
        <v>102</v>
      </c>
      <c r="AY135" s="14" t="s">
        <v>157</v>
      </c>
      <c r="BE135" s="160">
        <f t="shared" si="4"/>
        <v>0</v>
      </c>
      <c r="BF135" s="160">
        <f t="shared" si="5"/>
        <v>0</v>
      </c>
      <c r="BG135" s="160">
        <f t="shared" si="6"/>
        <v>0</v>
      </c>
      <c r="BH135" s="160">
        <f t="shared" si="7"/>
        <v>0</v>
      </c>
      <c r="BI135" s="160">
        <f t="shared" si="8"/>
        <v>0</v>
      </c>
      <c r="BJ135" s="14" t="s">
        <v>102</v>
      </c>
      <c r="BK135" s="160">
        <f t="shared" si="9"/>
        <v>0</v>
      </c>
      <c r="BL135" s="14" t="s">
        <v>163</v>
      </c>
      <c r="BM135" s="159" t="s">
        <v>692</v>
      </c>
    </row>
    <row r="136" spans="1:65" s="2" customFormat="1" ht="44.25" customHeight="1">
      <c r="A136" s="29"/>
      <c r="B136" s="146"/>
      <c r="C136" s="147" t="s">
        <v>119</v>
      </c>
      <c r="D136" s="147" t="s">
        <v>159</v>
      </c>
      <c r="E136" s="148" t="s">
        <v>599</v>
      </c>
      <c r="F136" s="149" t="s">
        <v>600</v>
      </c>
      <c r="G136" s="150" t="s">
        <v>175</v>
      </c>
      <c r="H136" s="151">
        <v>537.37099999999998</v>
      </c>
      <c r="I136" s="152"/>
      <c r="J136" s="153">
        <f t="shared" si="0"/>
        <v>0</v>
      </c>
      <c r="K136" s="154"/>
      <c r="L136" s="30"/>
      <c r="M136" s="155" t="s">
        <v>1</v>
      </c>
      <c r="N136" s="156" t="s">
        <v>40</v>
      </c>
      <c r="O136" s="55"/>
      <c r="P136" s="157">
        <f t="shared" si="1"/>
        <v>0</v>
      </c>
      <c r="Q136" s="157">
        <v>0</v>
      </c>
      <c r="R136" s="157">
        <f t="shared" si="2"/>
        <v>0</v>
      </c>
      <c r="S136" s="157">
        <v>0</v>
      </c>
      <c r="T136" s="158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9" t="s">
        <v>163</v>
      </c>
      <c r="AT136" s="159" t="s">
        <v>159</v>
      </c>
      <c r="AU136" s="159" t="s">
        <v>102</v>
      </c>
      <c r="AY136" s="14" t="s">
        <v>157</v>
      </c>
      <c r="BE136" s="160">
        <f t="shared" si="4"/>
        <v>0</v>
      </c>
      <c r="BF136" s="160">
        <f t="shared" si="5"/>
        <v>0</v>
      </c>
      <c r="BG136" s="160">
        <f t="shared" si="6"/>
        <v>0</v>
      </c>
      <c r="BH136" s="160">
        <f t="shared" si="7"/>
        <v>0</v>
      </c>
      <c r="BI136" s="160">
        <f t="shared" si="8"/>
        <v>0</v>
      </c>
      <c r="BJ136" s="14" t="s">
        <v>102</v>
      </c>
      <c r="BK136" s="160">
        <f t="shared" si="9"/>
        <v>0</v>
      </c>
      <c r="BL136" s="14" t="s">
        <v>163</v>
      </c>
      <c r="BM136" s="159" t="s">
        <v>693</v>
      </c>
    </row>
    <row r="137" spans="1:65" s="2" customFormat="1" ht="21.75" customHeight="1">
      <c r="A137" s="29"/>
      <c r="B137" s="146"/>
      <c r="C137" s="147" t="s">
        <v>203</v>
      </c>
      <c r="D137" s="147" t="s">
        <v>159</v>
      </c>
      <c r="E137" s="148" t="s">
        <v>606</v>
      </c>
      <c r="F137" s="149" t="s">
        <v>607</v>
      </c>
      <c r="G137" s="150" t="s">
        <v>175</v>
      </c>
      <c r="H137" s="151">
        <v>537.37099999999998</v>
      </c>
      <c r="I137" s="152"/>
      <c r="J137" s="153">
        <f t="shared" si="0"/>
        <v>0</v>
      </c>
      <c r="K137" s="154"/>
      <c r="L137" s="30"/>
      <c r="M137" s="155" t="s">
        <v>1</v>
      </c>
      <c r="N137" s="156" t="s">
        <v>40</v>
      </c>
      <c r="O137" s="55"/>
      <c r="P137" s="157">
        <f t="shared" si="1"/>
        <v>0</v>
      </c>
      <c r="Q137" s="157">
        <v>0</v>
      </c>
      <c r="R137" s="157">
        <f t="shared" si="2"/>
        <v>0</v>
      </c>
      <c r="S137" s="157">
        <v>0</v>
      </c>
      <c r="T137" s="158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9" t="s">
        <v>163</v>
      </c>
      <c r="AT137" s="159" t="s">
        <v>159</v>
      </c>
      <c r="AU137" s="159" t="s">
        <v>102</v>
      </c>
      <c r="AY137" s="14" t="s">
        <v>157</v>
      </c>
      <c r="BE137" s="160">
        <f t="shared" si="4"/>
        <v>0</v>
      </c>
      <c r="BF137" s="160">
        <f t="shared" si="5"/>
        <v>0</v>
      </c>
      <c r="BG137" s="160">
        <f t="shared" si="6"/>
        <v>0</v>
      </c>
      <c r="BH137" s="160">
        <f t="shared" si="7"/>
        <v>0</v>
      </c>
      <c r="BI137" s="160">
        <f t="shared" si="8"/>
        <v>0</v>
      </c>
      <c r="BJ137" s="14" t="s">
        <v>102</v>
      </c>
      <c r="BK137" s="160">
        <f t="shared" si="9"/>
        <v>0</v>
      </c>
      <c r="BL137" s="14" t="s">
        <v>163</v>
      </c>
      <c r="BM137" s="159" t="s">
        <v>694</v>
      </c>
    </row>
    <row r="138" spans="1:65" s="2" customFormat="1" ht="24">
      <c r="A138" s="29"/>
      <c r="B138" s="146"/>
      <c r="C138" s="147" t="s">
        <v>207</v>
      </c>
      <c r="D138" s="147" t="s">
        <v>159</v>
      </c>
      <c r="E138" s="148" t="s">
        <v>237</v>
      </c>
      <c r="F138" s="149" t="s">
        <v>238</v>
      </c>
      <c r="G138" s="150" t="s">
        <v>227</v>
      </c>
      <c r="H138" s="151">
        <v>806.05700000000002</v>
      </c>
      <c r="I138" s="152"/>
      <c r="J138" s="153">
        <f t="shared" si="0"/>
        <v>0</v>
      </c>
      <c r="K138" s="154"/>
      <c r="L138" s="30"/>
      <c r="M138" s="155" t="s">
        <v>1</v>
      </c>
      <c r="N138" s="156" t="s">
        <v>40</v>
      </c>
      <c r="O138" s="55"/>
      <c r="P138" s="157">
        <f t="shared" si="1"/>
        <v>0</v>
      </c>
      <c r="Q138" s="157">
        <v>0</v>
      </c>
      <c r="R138" s="157">
        <f t="shared" si="2"/>
        <v>0</v>
      </c>
      <c r="S138" s="157">
        <v>0</v>
      </c>
      <c r="T138" s="158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9" t="s">
        <v>163</v>
      </c>
      <c r="AT138" s="159" t="s">
        <v>159</v>
      </c>
      <c r="AU138" s="159" t="s">
        <v>102</v>
      </c>
      <c r="AY138" s="14" t="s">
        <v>157</v>
      </c>
      <c r="BE138" s="160">
        <f t="shared" si="4"/>
        <v>0</v>
      </c>
      <c r="BF138" s="160">
        <f t="shared" si="5"/>
        <v>0</v>
      </c>
      <c r="BG138" s="160">
        <f t="shared" si="6"/>
        <v>0</v>
      </c>
      <c r="BH138" s="160">
        <f t="shared" si="7"/>
        <v>0</v>
      </c>
      <c r="BI138" s="160">
        <f t="shared" si="8"/>
        <v>0</v>
      </c>
      <c r="BJ138" s="14" t="s">
        <v>102</v>
      </c>
      <c r="BK138" s="160">
        <f t="shared" si="9"/>
        <v>0</v>
      </c>
      <c r="BL138" s="14" t="s">
        <v>163</v>
      </c>
      <c r="BM138" s="159" t="s">
        <v>695</v>
      </c>
    </row>
    <row r="139" spans="1:65" s="2" customFormat="1" ht="33" customHeight="1">
      <c r="A139" s="29"/>
      <c r="B139" s="146"/>
      <c r="C139" s="147" t="s">
        <v>211</v>
      </c>
      <c r="D139" s="147" t="s">
        <v>159</v>
      </c>
      <c r="E139" s="148" t="s">
        <v>696</v>
      </c>
      <c r="F139" s="149" t="s">
        <v>697</v>
      </c>
      <c r="G139" s="150" t="s">
        <v>175</v>
      </c>
      <c r="H139" s="151">
        <v>1032.039</v>
      </c>
      <c r="I139" s="152"/>
      <c r="J139" s="153">
        <f t="shared" si="0"/>
        <v>0</v>
      </c>
      <c r="K139" s="154"/>
      <c r="L139" s="30"/>
      <c r="M139" s="155" t="s">
        <v>1</v>
      </c>
      <c r="N139" s="156" t="s">
        <v>40</v>
      </c>
      <c r="O139" s="55"/>
      <c r="P139" s="157">
        <f t="shared" si="1"/>
        <v>0</v>
      </c>
      <c r="Q139" s="157">
        <v>0</v>
      </c>
      <c r="R139" s="157">
        <f t="shared" si="2"/>
        <v>0</v>
      </c>
      <c r="S139" s="157">
        <v>0</v>
      </c>
      <c r="T139" s="158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9" t="s">
        <v>163</v>
      </c>
      <c r="AT139" s="159" t="s">
        <v>159</v>
      </c>
      <c r="AU139" s="159" t="s">
        <v>102</v>
      </c>
      <c r="AY139" s="14" t="s">
        <v>157</v>
      </c>
      <c r="BE139" s="160">
        <f t="shared" si="4"/>
        <v>0</v>
      </c>
      <c r="BF139" s="160">
        <f t="shared" si="5"/>
        <v>0</v>
      </c>
      <c r="BG139" s="160">
        <f t="shared" si="6"/>
        <v>0</v>
      </c>
      <c r="BH139" s="160">
        <f t="shared" si="7"/>
        <v>0</v>
      </c>
      <c r="BI139" s="160">
        <f t="shared" si="8"/>
        <v>0</v>
      </c>
      <c r="BJ139" s="14" t="s">
        <v>102</v>
      </c>
      <c r="BK139" s="160">
        <f t="shared" si="9"/>
        <v>0</v>
      </c>
      <c r="BL139" s="14" t="s">
        <v>163</v>
      </c>
      <c r="BM139" s="159" t="s">
        <v>698</v>
      </c>
    </row>
    <row r="140" spans="1:65" s="2" customFormat="1" ht="24">
      <c r="A140" s="29"/>
      <c r="B140" s="146"/>
      <c r="C140" s="147" t="s">
        <v>215</v>
      </c>
      <c r="D140" s="147" t="s">
        <v>159</v>
      </c>
      <c r="E140" s="148" t="s">
        <v>699</v>
      </c>
      <c r="F140" s="149" t="s">
        <v>700</v>
      </c>
      <c r="G140" s="150" t="s">
        <v>175</v>
      </c>
      <c r="H140" s="151">
        <v>320.49700000000001</v>
      </c>
      <c r="I140" s="152"/>
      <c r="J140" s="153">
        <f t="shared" si="0"/>
        <v>0</v>
      </c>
      <c r="K140" s="154"/>
      <c r="L140" s="30"/>
      <c r="M140" s="155" t="s">
        <v>1</v>
      </c>
      <c r="N140" s="156" t="s">
        <v>40</v>
      </c>
      <c r="O140" s="55"/>
      <c r="P140" s="157">
        <f t="shared" si="1"/>
        <v>0</v>
      </c>
      <c r="Q140" s="157">
        <v>0</v>
      </c>
      <c r="R140" s="157">
        <f t="shared" si="2"/>
        <v>0</v>
      </c>
      <c r="S140" s="157">
        <v>0</v>
      </c>
      <c r="T140" s="158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9" t="s">
        <v>163</v>
      </c>
      <c r="AT140" s="159" t="s">
        <v>159</v>
      </c>
      <c r="AU140" s="159" t="s">
        <v>102</v>
      </c>
      <c r="AY140" s="14" t="s">
        <v>157</v>
      </c>
      <c r="BE140" s="160">
        <f t="shared" si="4"/>
        <v>0</v>
      </c>
      <c r="BF140" s="160">
        <f t="shared" si="5"/>
        <v>0</v>
      </c>
      <c r="BG140" s="160">
        <f t="shared" si="6"/>
        <v>0</v>
      </c>
      <c r="BH140" s="160">
        <f t="shared" si="7"/>
        <v>0</v>
      </c>
      <c r="BI140" s="160">
        <f t="shared" si="8"/>
        <v>0</v>
      </c>
      <c r="BJ140" s="14" t="s">
        <v>102</v>
      </c>
      <c r="BK140" s="160">
        <f t="shared" si="9"/>
        <v>0</v>
      </c>
      <c r="BL140" s="14" t="s">
        <v>163</v>
      </c>
      <c r="BM140" s="159" t="s">
        <v>701</v>
      </c>
    </row>
    <row r="141" spans="1:65" s="2" customFormat="1" ht="16.5" customHeight="1">
      <c r="A141" s="29"/>
      <c r="B141" s="146"/>
      <c r="C141" s="161" t="s">
        <v>219</v>
      </c>
      <c r="D141" s="161" t="s">
        <v>224</v>
      </c>
      <c r="E141" s="162" t="s">
        <v>702</v>
      </c>
      <c r="F141" s="163" t="s">
        <v>703</v>
      </c>
      <c r="G141" s="164" t="s">
        <v>227</v>
      </c>
      <c r="H141" s="165">
        <v>544.84500000000003</v>
      </c>
      <c r="I141" s="166"/>
      <c r="J141" s="167">
        <f t="shared" si="0"/>
        <v>0</v>
      </c>
      <c r="K141" s="168"/>
      <c r="L141" s="169"/>
      <c r="M141" s="170" t="s">
        <v>1</v>
      </c>
      <c r="N141" s="171" t="s">
        <v>40</v>
      </c>
      <c r="O141" s="55"/>
      <c r="P141" s="157">
        <f t="shared" si="1"/>
        <v>0</v>
      </c>
      <c r="Q141" s="157">
        <v>1</v>
      </c>
      <c r="R141" s="157">
        <f t="shared" si="2"/>
        <v>544.84500000000003</v>
      </c>
      <c r="S141" s="157">
        <v>0</v>
      </c>
      <c r="T141" s="158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9" t="s">
        <v>189</v>
      </c>
      <c r="AT141" s="159" t="s">
        <v>224</v>
      </c>
      <c r="AU141" s="159" t="s">
        <v>102</v>
      </c>
      <c r="AY141" s="14" t="s">
        <v>157</v>
      </c>
      <c r="BE141" s="160">
        <f t="shared" si="4"/>
        <v>0</v>
      </c>
      <c r="BF141" s="160">
        <f t="shared" si="5"/>
        <v>0</v>
      </c>
      <c r="BG141" s="160">
        <f t="shared" si="6"/>
        <v>0</v>
      </c>
      <c r="BH141" s="160">
        <f t="shared" si="7"/>
        <v>0</v>
      </c>
      <c r="BI141" s="160">
        <f t="shared" si="8"/>
        <v>0</v>
      </c>
      <c r="BJ141" s="14" t="s">
        <v>102</v>
      </c>
      <c r="BK141" s="160">
        <f t="shared" si="9"/>
        <v>0</v>
      </c>
      <c r="BL141" s="14" t="s">
        <v>163</v>
      </c>
      <c r="BM141" s="159" t="s">
        <v>704</v>
      </c>
    </row>
    <row r="142" spans="1:65" s="2" customFormat="1" ht="21.75" customHeight="1">
      <c r="A142" s="29"/>
      <c r="B142" s="146"/>
      <c r="C142" s="147" t="s">
        <v>223</v>
      </c>
      <c r="D142" s="147" t="s">
        <v>159</v>
      </c>
      <c r="E142" s="148" t="s">
        <v>266</v>
      </c>
      <c r="F142" s="149" t="s">
        <v>267</v>
      </c>
      <c r="G142" s="150" t="s">
        <v>162</v>
      </c>
      <c r="H142" s="151">
        <v>566</v>
      </c>
      <c r="I142" s="152"/>
      <c r="J142" s="153">
        <f t="shared" si="0"/>
        <v>0</v>
      </c>
      <c r="K142" s="154"/>
      <c r="L142" s="30"/>
      <c r="M142" s="155" t="s">
        <v>1</v>
      </c>
      <c r="N142" s="156" t="s">
        <v>40</v>
      </c>
      <c r="O142" s="55"/>
      <c r="P142" s="157">
        <f t="shared" si="1"/>
        <v>0</v>
      </c>
      <c r="Q142" s="157">
        <v>0</v>
      </c>
      <c r="R142" s="157">
        <f t="shared" si="2"/>
        <v>0</v>
      </c>
      <c r="S142" s="157">
        <v>0</v>
      </c>
      <c r="T142" s="158">
        <f t="shared" si="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9" t="s">
        <v>163</v>
      </c>
      <c r="AT142" s="159" t="s">
        <v>159</v>
      </c>
      <c r="AU142" s="159" t="s">
        <v>102</v>
      </c>
      <c r="AY142" s="14" t="s">
        <v>157</v>
      </c>
      <c r="BE142" s="160">
        <f t="shared" si="4"/>
        <v>0</v>
      </c>
      <c r="BF142" s="160">
        <f t="shared" si="5"/>
        <v>0</v>
      </c>
      <c r="BG142" s="160">
        <f t="shared" si="6"/>
        <v>0</v>
      </c>
      <c r="BH142" s="160">
        <f t="shared" si="7"/>
        <v>0</v>
      </c>
      <c r="BI142" s="160">
        <f t="shared" si="8"/>
        <v>0</v>
      </c>
      <c r="BJ142" s="14" t="s">
        <v>102</v>
      </c>
      <c r="BK142" s="160">
        <f t="shared" si="9"/>
        <v>0</v>
      </c>
      <c r="BL142" s="14" t="s">
        <v>163</v>
      </c>
      <c r="BM142" s="159" t="s">
        <v>705</v>
      </c>
    </row>
    <row r="143" spans="1:65" s="12" customFormat="1" ht="22.9" customHeight="1">
      <c r="B143" s="133"/>
      <c r="D143" s="134" t="s">
        <v>73</v>
      </c>
      <c r="E143" s="144" t="s">
        <v>102</v>
      </c>
      <c r="F143" s="144" t="s">
        <v>277</v>
      </c>
      <c r="I143" s="136"/>
      <c r="J143" s="145">
        <f>BK143</f>
        <v>0</v>
      </c>
      <c r="L143" s="133"/>
      <c r="M143" s="138"/>
      <c r="N143" s="139"/>
      <c r="O143" s="139"/>
      <c r="P143" s="140">
        <f>P144</f>
        <v>0</v>
      </c>
      <c r="Q143" s="139"/>
      <c r="R143" s="140">
        <f>R144</f>
        <v>93.159450000000007</v>
      </c>
      <c r="S143" s="139"/>
      <c r="T143" s="141">
        <f>T144</f>
        <v>0</v>
      </c>
      <c r="AR143" s="134" t="s">
        <v>82</v>
      </c>
      <c r="AT143" s="142" t="s">
        <v>73</v>
      </c>
      <c r="AU143" s="142" t="s">
        <v>82</v>
      </c>
      <c r="AY143" s="134" t="s">
        <v>157</v>
      </c>
      <c r="BK143" s="143">
        <f>BK144</f>
        <v>0</v>
      </c>
    </row>
    <row r="144" spans="1:65" s="2" customFormat="1" ht="16.5" customHeight="1">
      <c r="A144" s="29"/>
      <c r="B144" s="146"/>
      <c r="C144" s="147" t="s">
        <v>229</v>
      </c>
      <c r="D144" s="147" t="s">
        <v>159</v>
      </c>
      <c r="E144" s="148" t="s">
        <v>706</v>
      </c>
      <c r="F144" s="149" t="s">
        <v>707</v>
      </c>
      <c r="G144" s="150" t="s">
        <v>171</v>
      </c>
      <c r="H144" s="151">
        <v>377.5</v>
      </c>
      <c r="I144" s="152"/>
      <c r="J144" s="153">
        <f>ROUND(I144*H144,2)</f>
        <v>0</v>
      </c>
      <c r="K144" s="154"/>
      <c r="L144" s="30"/>
      <c r="M144" s="155" t="s">
        <v>1</v>
      </c>
      <c r="N144" s="156" t="s">
        <v>40</v>
      </c>
      <c r="O144" s="55"/>
      <c r="P144" s="157">
        <f>O144*H144</f>
        <v>0</v>
      </c>
      <c r="Q144" s="157">
        <v>0.24678</v>
      </c>
      <c r="R144" s="157">
        <f>Q144*H144</f>
        <v>93.159450000000007</v>
      </c>
      <c r="S144" s="157">
        <v>0</v>
      </c>
      <c r="T144" s="158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9" t="s">
        <v>163</v>
      </c>
      <c r="AT144" s="159" t="s">
        <v>159</v>
      </c>
      <c r="AU144" s="159" t="s">
        <v>102</v>
      </c>
      <c r="AY144" s="14" t="s">
        <v>157</v>
      </c>
      <c r="BE144" s="160">
        <f>IF(N144="základná",J144,0)</f>
        <v>0</v>
      </c>
      <c r="BF144" s="160">
        <f>IF(N144="znížená",J144,0)</f>
        <v>0</v>
      </c>
      <c r="BG144" s="160">
        <f>IF(N144="zákl. prenesená",J144,0)</f>
        <v>0</v>
      </c>
      <c r="BH144" s="160">
        <f>IF(N144="zníž. prenesená",J144,0)</f>
        <v>0</v>
      </c>
      <c r="BI144" s="160">
        <f>IF(N144="nulová",J144,0)</f>
        <v>0</v>
      </c>
      <c r="BJ144" s="14" t="s">
        <v>102</v>
      </c>
      <c r="BK144" s="160">
        <f>ROUND(I144*H144,2)</f>
        <v>0</v>
      </c>
      <c r="BL144" s="14" t="s">
        <v>163</v>
      </c>
      <c r="BM144" s="159" t="s">
        <v>708</v>
      </c>
    </row>
    <row r="145" spans="1:65" s="12" customFormat="1" ht="22.9" customHeight="1">
      <c r="B145" s="133"/>
      <c r="D145" s="134" t="s">
        <v>73</v>
      </c>
      <c r="E145" s="144" t="s">
        <v>163</v>
      </c>
      <c r="F145" s="144" t="s">
        <v>372</v>
      </c>
      <c r="I145" s="136"/>
      <c r="J145" s="145">
        <f>BK145</f>
        <v>0</v>
      </c>
      <c r="L145" s="133"/>
      <c r="M145" s="138"/>
      <c r="N145" s="139"/>
      <c r="O145" s="139"/>
      <c r="P145" s="140">
        <f>SUM(P146:P150)</f>
        <v>0</v>
      </c>
      <c r="Q145" s="139"/>
      <c r="R145" s="140">
        <f>SUM(R146:R150)</f>
        <v>162.29298</v>
      </c>
      <c r="S145" s="139"/>
      <c r="T145" s="141">
        <f>SUM(T146:T150)</f>
        <v>0</v>
      </c>
      <c r="AR145" s="134" t="s">
        <v>82</v>
      </c>
      <c r="AT145" s="142" t="s">
        <v>73</v>
      </c>
      <c r="AU145" s="142" t="s">
        <v>82</v>
      </c>
      <c r="AY145" s="134" t="s">
        <v>157</v>
      </c>
      <c r="BK145" s="143">
        <f>SUM(BK146:BK150)</f>
        <v>0</v>
      </c>
    </row>
    <row r="146" spans="1:65" s="2" customFormat="1" ht="36">
      <c r="A146" s="29"/>
      <c r="B146" s="146"/>
      <c r="C146" s="147" t="s">
        <v>233</v>
      </c>
      <c r="D146" s="147" t="s">
        <v>159</v>
      </c>
      <c r="E146" s="148" t="s">
        <v>709</v>
      </c>
      <c r="F146" s="149" t="s">
        <v>710</v>
      </c>
      <c r="G146" s="150" t="s">
        <v>175</v>
      </c>
      <c r="H146" s="151">
        <v>84.900999999999996</v>
      </c>
      <c r="I146" s="152"/>
      <c r="J146" s="153">
        <f>ROUND(I146*H146,2)</f>
        <v>0</v>
      </c>
      <c r="K146" s="154"/>
      <c r="L146" s="30"/>
      <c r="M146" s="155" t="s">
        <v>1</v>
      </c>
      <c r="N146" s="156" t="s">
        <v>40</v>
      </c>
      <c r="O146" s="55"/>
      <c r="P146" s="157">
        <f>O146*H146</f>
        <v>0</v>
      </c>
      <c r="Q146" s="157">
        <v>1.8907700000000001</v>
      </c>
      <c r="R146" s="157">
        <f>Q146*H146</f>
        <v>160.52825999999999</v>
      </c>
      <c r="S146" s="157">
        <v>0</v>
      </c>
      <c r="T146" s="158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9" t="s">
        <v>163</v>
      </c>
      <c r="AT146" s="159" t="s">
        <v>159</v>
      </c>
      <c r="AU146" s="159" t="s">
        <v>102</v>
      </c>
      <c r="AY146" s="14" t="s">
        <v>157</v>
      </c>
      <c r="BE146" s="160">
        <f>IF(N146="základná",J146,0)</f>
        <v>0</v>
      </c>
      <c r="BF146" s="160">
        <f>IF(N146="znížená",J146,0)</f>
        <v>0</v>
      </c>
      <c r="BG146" s="160">
        <f>IF(N146="zákl. prenesená",J146,0)</f>
        <v>0</v>
      </c>
      <c r="BH146" s="160">
        <f>IF(N146="zníž. prenesená",J146,0)</f>
        <v>0</v>
      </c>
      <c r="BI146" s="160">
        <f>IF(N146="nulová",J146,0)</f>
        <v>0</v>
      </c>
      <c r="BJ146" s="14" t="s">
        <v>102</v>
      </c>
      <c r="BK146" s="160">
        <f>ROUND(I146*H146,2)</f>
        <v>0</v>
      </c>
      <c r="BL146" s="14" t="s">
        <v>163</v>
      </c>
      <c r="BM146" s="159" t="s">
        <v>711</v>
      </c>
    </row>
    <row r="147" spans="1:65" s="2" customFormat="1" ht="24">
      <c r="A147" s="29"/>
      <c r="B147" s="146"/>
      <c r="C147" s="147" t="s">
        <v>7</v>
      </c>
      <c r="D147" s="147" t="s">
        <v>159</v>
      </c>
      <c r="E147" s="148" t="s">
        <v>712</v>
      </c>
      <c r="F147" s="149" t="s">
        <v>713</v>
      </c>
      <c r="G147" s="150" t="s">
        <v>342</v>
      </c>
      <c r="H147" s="151">
        <v>14</v>
      </c>
      <c r="I147" s="152"/>
      <c r="J147" s="153">
        <f>ROUND(I147*H147,2)</f>
        <v>0</v>
      </c>
      <c r="K147" s="154"/>
      <c r="L147" s="30"/>
      <c r="M147" s="155" t="s">
        <v>1</v>
      </c>
      <c r="N147" s="156" t="s">
        <v>40</v>
      </c>
      <c r="O147" s="55"/>
      <c r="P147" s="157">
        <f>O147*H147</f>
        <v>0</v>
      </c>
      <c r="Q147" s="157">
        <v>6.6E-3</v>
      </c>
      <c r="R147" s="157">
        <f>Q147*H147</f>
        <v>9.2399999999999996E-2</v>
      </c>
      <c r="S147" s="157">
        <v>0</v>
      </c>
      <c r="T147" s="158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9" t="s">
        <v>163</v>
      </c>
      <c r="AT147" s="159" t="s">
        <v>159</v>
      </c>
      <c r="AU147" s="159" t="s">
        <v>102</v>
      </c>
      <c r="AY147" s="14" t="s">
        <v>157</v>
      </c>
      <c r="BE147" s="160">
        <f>IF(N147="základná",J147,0)</f>
        <v>0</v>
      </c>
      <c r="BF147" s="160">
        <f>IF(N147="znížená",J147,0)</f>
        <v>0</v>
      </c>
      <c r="BG147" s="160">
        <f>IF(N147="zákl. prenesená",J147,0)</f>
        <v>0</v>
      </c>
      <c r="BH147" s="160">
        <f>IF(N147="zníž. prenesená",J147,0)</f>
        <v>0</v>
      </c>
      <c r="BI147" s="160">
        <f>IF(N147="nulová",J147,0)</f>
        <v>0</v>
      </c>
      <c r="BJ147" s="14" t="s">
        <v>102</v>
      </c>
      <c r="BK147" s="160">
        <f>ROUND(I147*H147,2)</f>
        <v>0</v>
      </c>
      <c r="BL147" s="14" t="s">
        <v>163</v>
      </c>
      <c r="BM147" s="159" t="s">
        <v>714</v>
      </c>
    </row>
    <row r="148" spans="1:65" s="2" customFormat="1" ht="16.5" customHeight="1">
      <c r="A148" s="29"/>
      <c r="B148" s="146"/>
      <c r="C148" s="161" t="s">
        <v>240</v>
      </c>
      <c r="D148" s="161" t="s">
        <v>224</v>
      </c>
      <c r="E148" s="162" t="s">
        <v>715</v>
      </c>
      <c r="F148" s="163" t="s">
        <v>716</v>
      </c>
      <c r="G148" s="164" t="s">
        <v>342</v>
      </c>
      <c r="H148" s="165">
        <v>3</v>
      </c>
      <c r="I148" s="166"/>
      <c r="J148" s="167">
        <f>ROUND(I148*H148,2)</f>
        <v>0</v>
      </c>
      <c r="K148" s="168"/>
      <c r="L148" s="169"/>
      <c r="M148" s="170" t="s">
        <v>1</v>
      </c>
      <c r="N148" s="171" t="s">
        <v>40</v>
      </c>
      <c r="O148" s="55"/>
      <c r="P148" s="157">
        <f>O148*H148</f>
        <v>0</v>
      </c>
      <c r="Q148" s="157">
        <v>2.5000000000000001E-2</v>
      </c>
      <c r="R148" s="157">
        <f>Q148*H148</f>
        <v>7.4999999999999997E-2</v>
      </c>
      <c r="S148" s="157">
        <v>0</v>
      </c>
      <c r="T148" s="158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9" t="s">
        <v>189</v>
      </c>
      <c r="AT148" s="159" t="s">
        <v>224</v>
      </c>
      <c r="AU148" s="159" t="s">
        <v>102</v>
      </c>
      <c r="AY148" s="14" t="s">
        <v>157</v>
      </c>
      <c r="BE148" s="160">
        <f>IF(N148="základná",J148,0)</f>
        <v>0</v>
      </c>
      <c r="BF148" s="160">
        <f>IF(N148="znížená",J148,0)</f>
        <v>0</v>
      </c>
      <c r="BG148" s="160">
        <f>IF(N148="zákl. prenesená",J148,0)</f>
        <v>0</v>
      </c>
      <c r="BH148" s="160">
        <f>IF(N148="zníž. prenesená",J148,0)</f>
        <v>0</v>
      </c>
      <c r="BI148" s="160">
        <f>IF(N148="nulová",J148,0)</f>
        <v>0</v>
      </c>
      <c r="BJ148" s="14" t="s">
        <v>102</v>
      </c>
      <c r="BK148" s="160">
        <f>ROUND(I148*H148,2)</f>
        <v>0</v>
      </c>
      <c r="BL148" s="14" t="s">
        <v>163</v>
      </c>
      <c r="BM148" s="159" t="s">
        <v>717</v>
      </c>
    </row>
    <row r="149" spans="1:65" s="2" customFormat="1" ht="16.5" customHeight="1">
      <c r="A149" s="29"/>
      <c r="B149" s="146"/>
      <c r="C149" s="161" t="s">
        <v>244</v>
      </c>
      <c r="D149" s="161" t="s">
        <v>224</v>
      </c>
      <c r="E149" s="162" t="s">
        <v>718</v>
      </c>
      <c r="F149" s="163" t="s">
        <v>719</v>
      </c>
      <c r="G149" s="164" t="s">
        <v>342</v>
      </c>
      <c r="H149" s="165">
        <v>11</v>
      </c>
      <c r="I149" s="166"/>
      <c r="J149" s="167">
        <f>ROUND(I149*H149,2)</f>
        <v>0</v>
      </c>
      <c r="K149" s="168"/>
      <c r="L149" s="169"/>
      <c r="M149" s="170" t="s">
        <v>1</v>
      </c>
      <c r="N149" s="171" t="s">
        <v>40</v>
      </c>
      <c r="O149" s="55"/>
      <c r="P149" s="157">
        <f>O149*H149</f>
        <v>0</v>
      </c>
      <c r="Q149" s="157">
        <v>4.4999999999999998E-2</v>
      </c>
      <c r="R149" s="157">
        <f>Q149*H149</f>
        <v>0.495</v>
      </c>
      <c r="S149" s="157">
        <v>0</v>
      </c>
      <c r="T149" s="158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9" t="s">
        <v>189</v>
      </c>
      <c r="AT149" s="159" t="s">
        <v>224</v>
      </c>
      <c r="AU149" s="159" t="s">
        <v>102</v>
      </c>
      <c r="AY149" s="14" t="s">
        <v>157</v>
      </c>
      <c r="BE149" s="160">
        <f>IF(N149="základná",J149,0)</f>
        <v>0</v>
      </c>
      <c r="BF149" s="160">
        <f>IF(N149="znížená",J149,0)</f>
        <v>0</v>
      </c>
      <c r="BG149" s="160">
        <f>IF(N149="zákl. prenesená",J149,0)</f>
        <v>0</v>
      </c>
      <c r="BH149" s="160">
        <f>IF(N149="zníž. prenesená",J149,0)</f>
        <v>0</v>
      </c>
      <c r="BI149" s="160">
        <f>IF(N149="nulová",J149,0)</f>
        <v>0</v>
      </c>
      <c r="BJ149" s="14" t="s">
        <v>102</v>
      </c>
      <c r="BK149" s="160">
        <f>ROUND(I149*H149,2)</f>
        <v>0</v>
      </c>
      <c r="BL149" s="14" t="s">
        <v>163</v>
      </c>
      <c r="BM149" s="159" t="s">
        <v>720</v>
      </c>
    </row>
    <row r="150" spans="1:65" s="2" customFormat="1" ht="24">
      <c r="A150" s="29"/>
      <c r="B150" s="146"/>
      <c r="C150" s="147" t="s">
        <v>248</v>
      </c>
      <c r="D150" s="147" t="s">
        <v>159</v>
      </c>
      <c r="E150" s="148" t="s">
        <v>721</v>
      </c>
      <c r="F150" s="149" t="s">
        <v>722</v>
      </c>
      <c r="G150" s="150" t="s">
        <v>342</v>
      </c>
      <c r="H150" s="151">
        <v>12</v>
      </c>
      <c r="I150" s="152"/>
      <c r="J150" s="153">
        <f>ROUND(I150*H150,2)</f>
        <v>0</v>
      </c>
      <c r="K150" s="154"/>
      <c r="L150" s="30"/>
      <c r="M150" s="155" t="s">
        <v>1</v>
      </c>
      <c r="N150" s="156" t="s">
        <v>40</v>
      </c>
      <c r="O150" s="55"/>
      <c r="P150" s="157">
        <f>O150*H150</f>
        <v>0</v>
      </c>
      <c r="Q150" s="157">
        <v>9.1859999999999997E-2</v>
      </c>
      <c r="R150" s="157">
        <f>Q150*H150</f>
        <v>1.10232</v>
      </c>
      <c r="S150" s="157">
        <v>0</v>
      </c>
      <c r="T150" s="158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9" t="s">
        <v>163</v>
      </c>
      <c r="AT150" s="159" t="s">
        <v>159</v>
      </c>
      <c r="AU150" s="159" t="s">
        <v>102</v>
      </c>
      <c r="AY150" s="14" t="s">
        <v>157</v>
      </c>
      <c r="BE150" s="160">
        <f>IF(N150="základná",J150,0)</f>
        <v>0</v>
      </c>
      <c r="BF150" s="160">
        <f>IF(N150="znížená",J150,0)</f>
        <v>0</v>
      </c>
      <c r="BG150" s="160">
        <f>IF(N150="zákl. prenesená",J150,0)</f>
        <v>0</v>
      </c>
      <c r="BH150" s="160">
        <f>IF(N150="zníž. prenesená",J150,0)</f>
        <v>0</v>
      </c>
      <c r="BI150" s="160">
        <f>IF(N150="nulová",J150,0)</f>
        <v>0</v>
      </c>
      <c r="BJ150" s="14" t="s">
        <v>102</v>
      </c>
      <c r="BK150" s="160">
        <f>ROUND(I150*H150,2)</f>
        <v>0</v>
      </c>
      <c r="BL150" s="14" t="s">
        <v>163</v>
      </c>
      <c r="BM150" s="159" t="s">
        <v>723</v>
      </c>
    </row>
    <row r="151" spans="1:65" s="12" customFormat="1" ht="22.9" customHeight="1">
      <c r="B151" s="133"/>
      <c r="D151" s="134" t="s">
        <v>73</v>
      </c>
      <c r="E151" s="144" t="s">
        <v>189</v>
      </c>
      <c r="F151" s="144" t="s">
        <v>724</v>
      </c>
      <c r="I151" s="136"/>
      <c r="J151" s="145">
        <f>BK151</f>
        <v>0</v>
      </c>
      <c r="L151" s="133"/>
      <c r="M151" s="138"/>
      <c r="N151" s="139"/>
      <c r="O151" s="139"/>
      <c r="P151" s="140">
        <f>SUM(P152:P185)</f>
        <v>0</v>
      </c>
      <c r="Q151" s="139"/>
      <c r="R151" s="140">
        <f>SUM(R152:R185)</f>
        <v>79.488870000000006</v>
      </c>
      <c r="S151" s="139"/>
      <c r="T151" s="141">
        <f>SUM(T152:T185)</f>
        <v>0</v>
      </c>
      <c r="AR151" s="134" t="s">
        <v>82</v>
      </c>
      <c r="AT151" s="142" t="s">
        <v>73</v>
      </c>
      <c r="AU151" s="142" t="s">
        <v>82</v>
      </c>
      <c r="AY151" s="134" t="s">
        <v>157</v>
      </c>
      <c r="BK151" s="143">
        <f>SUM(BK152:BK185)</f>
        <v>0</v>
      </c>
    </row>
    <row r="152" spans="1:65" s="2" customFormat="1" ht="24">
      <c r="A152" s="29"/>
      <c r="B152" s="146"/>
      <c r="C152" s="147" t="s">
        <v>252</v>
      </c>
      <c r="D152" s="147" t="s">
        <v>159</v>
      </c>
      <c r="E152" s="148" t="s">
        <v>725</v>
      </c>
      <c r="F152" s="149" t="s">
        <v>726</v>
      </c>
      <c r="G152" s="150" t="s">
        <v>342</v>
      </c>
      <c r="H152" s="151">
        <v>4</v>
      </c>
      <c r="I152" s="152"/>
      <c r="J152" s="153">
        <f t="shared" ref="J152:J185" si="10">ROUND(I152*H152,2)</f>
        <v>0</v>
      </c>
      <c r="K152" s="154"/>
      <c r="L152" s="30"/>
      <c r="M152" s="155" t="s">
        <v>1</v>
      </c>
      <c r="N152" s="156" t="s">
        <v>40</v>
      </c>
      <c r="O152" s="55"/>
      <c r="P152" s="157">
        <f t="shared" ref="P152:P185" si="11">O152*H152</f>
        <v>0</v>
      </c>
      <c r="Q152" s="157">
        <v>1.89E-3</v>
      </c>
      <c r="R152" s="157">
        <f t="shared" ref="R152:R185" si="12">Q152*H152</f>
        <v>7.5599999999999999E-3</v>
      </c>
      <c r="S152" s="157">
        <v>0</v>
      </c>
      <c r="T152" s="158">
        <f t="shared" ref="T152:T185" si="13"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59" t="s">
        <v>163</v>
      </c>
      <c r="AT152" s="159" t="s">
        <v>159</v>
      </c>
      <c r="AU152" s="159" t="s">
        <v>102</v>
      </c>
      <c r="AY152" s="14" t="s">
        <v>157</v>
      </c>
      <c r="BE152" s="160">
        <f t="shared" ref="BE152:BE185" si="14">IF(N152="základná",J152,0)</f>
        <v>0</v>
      </c>
      <c r="BF152" s="160">
        <f t="shared" ref="BF152:BF185" si="15">IF(N152="znížená",J152,0)</f>
        <v>0</v>
      </c>
      <c r="BG152" s="160">
        <f t="shared" ref="BG152:BG185" si="16">IF(N152="zákl. prenesená",J152,0)</f>
        <v>0</v>
      </c>
      <c r="BH152" s="160">
        <f t="shared" ref="BH152:BH185" si="17">IF(N152="zníž. prenesená",J152,0)</f>
        <v>0</v>
      </c>
      <c r="BI152" s="160">
        <f t="shared" ref="BI152:BI185" si="18">IF(N152="nulová",J152,0)</f>
        <v>0</v>
      </c>
      <c r="BJ152" s="14" t="s">
        <v>102</v>
      </c>
      <c r="BK152" s="160">
        <f t="shared" ref="BK152:BK185" si="19">ROUND(I152*H152,2)</f>
        <v>0</v>
      </c>
      <c r="BL152" s="14" t="s">
        <v>163</v>
      </c>
      <c r="BM152" s="159" t="s">
        <v>727</v>
      </c>
    </row>
    <row r="153" spans="1:65" s="2" customFormat="1" ht="24">
      <c r="A153" s="29"/>
      <c r="B153" s="146"/>
      <c r="C153" s="147" t="s">
        <v>256</v>
      </c>
      <c r="D153" s="147" t="s">
        <v>159</v>
      </c>
      <c r="E153" s="148" t="s">
        <v>728</v>
      </c>
      <c r="F153" s="149" t="s">
        <v>729</v>
      </c>
      <c r="G153" s="150" t="s">
        <v>342</v>
      </c>
      <c r="H153" s="151">
        <v>2</v>
      </c>
      <c r="I153" s="152"/>
      <c r="J153" s="153">
        <f t="shared" si="10"/>
        <v>0</v>
      </c>
      <c r="K153" s="154"/>
      <c r="L153" s="30"/>
      <c r="M153" s="155" t="s">
        <v>1</v>
      </c>
      <c r="N153" s="156" t="s">
        <v>40</v>
      </c>
      <c r="O153" s="55"/>
      <c r="P153" s="157">
        <f t="shared" si="11"/>
        <v>0</v>
      </c>
      <c r="Q153" s="157">
        <v>3.5699999999999998E-3</v>
      </c>
      <c r="R153" s="157">
        <f t="shared" si="12"/>
        <v>7.1399999999999996E-3</v>
      </c>
      <c r="S153" s="157">
        <v>0</v>
      </c>
      <c r="T153" s="158">
        <f t="shared" si="1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59" t="s">
        <v>163</v>
      </c>
      <c r="AT153" s="159" t="s">
        <v>159</v>
      </c>
      <c r="AU153" s="159" t="s">
        <v>102</v>
      </c>
      <c r="AY153" s="14" t="s">
        <v>157</v>
      </c>
      <c r="BE153" s="160">
        <f t="shared" si="14"/>
        <v>0</v>
      </c>
      <c r="BF153" s="160">
        <f t="shared" si="15"/>
        <v>0</v>
      </c>
      <c r="BG153" s="160">
        <f t="shared" si="16"/>
        <v>0</v>
      </c>
      <c r="BH153" s="160">
        <f t="shared" si="17"/>
        <v>0</v>
      </c>
      <c r="BI153" s="160">
        <f t="shared" si="18"/>
        <v>0</v>
      </c>
      <c r="BJ153" s="14" t="s">
        <v>102</v>
      </c>
      <c r="BK153" s="160">
        <f t="shared" si="19"/>
        <v>0</v>
      </c>
      <c r="BL153" s="14" t="s">
        <v>163</v>
      </c>
      <c r="BM153" s="159" t="s">
        <v>730</v>
      </c>
    </row>
    <row r="154" spans="1:65" s="2" customFormat="1" ht="24">
      <c r="A154" s="29"/>
      <c r="B154" s="146"/>
      <c r="C154" s="147" t="s">
        <v>260</v>
      </c>
      <c r="D154" s="147" t="s">
        <v>159</v>
      </c>
      <c r="E154" s="148" t="s">
        <v>731</v>
      </c>
      <c r="F154" s="149" t="s">
        <v>732</v>
      </c>
      <c r="G154" s="150" t="s">
        <v>171</v>
      </c>
      <c r="H154" s="151">
        <v>112.5</v>
      </c>
      <c r="I154" s="152"/>
      <c r="J154" s="153">
        <f t="shared" si="10"/>
        <v>0</v>
      </c>
      <c r="K154" s="154"/>
      <c r="L154" s="30"/>
      <c r="M154" s="155" t="s">
        <v>1</v>
      </c>
      <c r="N154" s="156" t="s">
        <v>40</v>
      </c>
      <c r="O154" s="55"/>
      <c r="P154" s="157">
        <f t="shared" si="11"/>
        <v>0</v>
      </c>
      <c r="Q154" s="157">
        <v>1.0000000000000001E-5</v>
      </c>
      <c r="R154" s="157">
        <f t="shared" si="12"/>
        <v>1.1299999999999999E-3</v>
      </c>
      <c r="S154" s="157">
        <v>0</v>
      </c>
      <c r="T154" s="158">
        <f t="shared" si="1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59" t="s">
        <v>163</v>
      </c>
      <c r="AT154" s="159" t="s">
        <v>159</v>
      </c>
      <c r="AU154" s="159" t="s">
        <v>102</v>
      </c>
      <c r="AY154" s="14" t="s">
        <v>157</v>
      </c>
      <c r="BE154" s="160">
        <f t="shared" si="14"/>
        <v>0</v>
      </c>
      <c r="BF154" s="160">
        <f t="shared" si="15"/>
        <v>0</v>
      </c>
      <c r="BG154" s="160">
        <f t="shared" si="16"/>
        <v>0</v>
      </c>
      <c r="BH154" s="160">
        <f t="shared" si="17"/>
        <v>0</v>
      </c>
      <c r="BI154" s="160">
        <f t="shared" si="18"/>
        <v>0</v>
      </c>
      <c r="BJ154" s="14" t="s">
        <v>102</v>
      </c>
      <c r="BK154" s="160">
        <f t="shared" si="19"/>
        <v>0</v>
      </c>
      <c r="BL154" s="14" t="s">
        <v>163</v>
      </c>
      <c r="BM154" s="159" t="s">
        <v>733</v>
      </c>
    </row>
    <row r="155" spans="1:65" s="2" customFormat="1" ht="24">
      <c r="A155" s="29"/>
      <c r="B155" s="146"/>
      <c r="C155" s="161" t="s">
        <v>265</v>
      </c>
      <c r="D155" s="161" t="s">
        <v>224</v>
      </c>
      <c r="E155" s="162" t="s">
        <v>734</v>
      </c>
      <c r="F155" s="163" t="s">
        <v>735</v>
      </c>
      <c r="G155" s="164" t="s">
        <v>342</v>
      </c>
      <c r="H155" s="165">
        <v>18.788</v>
      </c>
      <c r="I155" s="166"/>
      <c r="J155" s="167">
        <f t="shared" si="10"/>
        <v>0</v>
      </c>
      <c r="K155" s="168"/>
      <c r="L155" s="169"/>
      <c r="M155" s="170" t="s">
        <v>1</v>
      </c>
      <c r="N155" s="171" t="s">
        <v>40</v>
      </c>
      <c r="O155" s="55"/>
      <c r="P155" s="157">
        <f t="shared" si="11"/>
        <v>0</v>
      </c>
      <c r="Q155" s="157">
        <v>2.1530000000000001E-2</v>
      </c>
      <c r="R155" s="157">
        <f t="shared" si="12"/>
        <v>0.40450999999999998</v>
      </c>
      <c r="S155" s="157">
        <v>0</v>
      </c>
      <c r="T155" s="158">
        <f t="shared" si="1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59" t="s">
        <v>189</v>
      </c>
      <c r="AT155" s="159" t="s">
        <v>224</v>
      </c>
      <c r="AU155" s="159" t="s">
        <v>102</v>
      </c>
      <c r="AY155" s="14" t="s">
        <v>157</v>
      </c>
      <c r="BE155" s="160">
        <f t="shared" si="14"/>
        <v>0</v>
      </c>
      <c r="BF155" s="160">
        <f t="shared" si="15"/>
        <v>0</v>
      </c>
      <c r="BG155" s="160">
        <f t="shared" si="16"/>
        <v>0</v>
      </c>
      <c r="BH155" s="160">
        <f t="shared" si="17"/>
        <v>0</v>
      </c>
      <c r="BI155" s="160">
        <f t="shared" si="18"/>
        <v>0</v>
      </c>
      <c r="BJ155" s="14" t="s">
        <v>102</v>
      </c>
      <c r="BK155" s="160">
        <f t="shared" si="19"/>
        <v>0</v>
      </c>
      <c r="BL155" s="14" t="s">
        <v>163</v>
      </c>
      <c r="BM155" s="159" t="s">
        <v>736</v>
      </c>
    </row>
    <row r="156" spans="1:65" s="2" customFormat="1" ht="24">
      <c r="A156" s="29"/>
      <c r="B156" s="146"/>
      <c r="C156" s="147" t="s">
        <v>269</v>
      </c>
      <c r="D156" s="147" t="s">
        <v>159</v>
      </c>
      <c r="E156" s="148" t="s">
        <v>737</v>
      </c>
      <c r="F156" s="149" t="s">
        <v>738</v>
      </c>
      <c r="G156" s="150" t="s">
        <v>171</v>
      </c>
      <c r="H156" s="151">
        <v>377.5</v>
      </c>
      <c r="I156" s="152"/>
      <c r="J156" s="153">
        <f t="shared" si="10"/>
        <v>0</v>
      </c>
      <c r="K156" s="154"/>
      <c r="L156" s="30"/>
      <c r="M156" s="155" t="s">
        <v>1</v>
      </c>
      <c r="N156" s="156" t="s">
        <v>40</v>
      </c>
      <c r="O156" s="55"/>
      <c r="P156" s="157">
        <f t="shared" si="11"/>
        <v>0</v>
      </c>
      <c r="Q156" s="157">
        <v>2.0000000000000002E-5</v>
      </c>
      <c r="R156" s="157">
        <f t="shared" si="12"/>
        <v>7.5500000000000003E-3</v>
      </c>
      <c r="S156" s="157">
        <v>0</v>
      </c>
      <c r="T156" s="158">
        <f t="shared" si="1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59" t="s">
        <v>163</v>
      </c>
      <c r="AT156" s="159" t="s">
        <v>159</v>
      </c>
      <c r="AU156" s="159" t="s">
        <v>102</v>
      </c>
      <c r="AY156" s="14" t="s">
        <v>157</v>
      </c>
      <c r="BE156" s="160">
        <f t="shared" si="14"/>
        <v>0</v>
      </c>
      <c r="BF156" s="160">
        <f t="shared" si="15"/>
        <v>0</v>
      </c>
      <c r="BG156" s="160">
        <f t="shared" si="16"/>
        <v>0</v>
      </c>
      <c r="BH156" s="160">
        <f t="shared" si="17"/>
        <v>0</v>
      </c>
      <c r="BI156" s="160">
        <f t="shared" si="18"/>
        <v>0</v>
      </c>
      <c r="BJ156" s="14" t="s">
        <v>102</v>
      </c>
      <c r="BK156" s="160">
        <f t="shared" si="19"/>
        <v>0</v>
      </c>
      <c r="BL156" s="14" t="s">
        <v>163</v>
      </c>
      <c r="BM156" s="159" t="s">
        <v>739</v>
      </c>
    </row>
    <row r="157" spans="1:65" s="2" customFormat="1" ht="24">
      <c r="A157" s="29"/>
      <c r="B157" s="146"/>
      <c r="C157" s="161" t="s">
        <v>273</v>
      </c>
      <c r="D157" s="161" t="s">
        <v>224</v>
      </c>
      <c r="E157" s="162" t="s">
        <v>740</v>
      </c>
      <c r="F157" s="163" t="s">
        <v>741</v>
      </c>
      <c r="G157" s="164" t="s">
        <v>342</v>
      </c>
      <c r="H157" s="165">
        <v>64.174999999999997</v>
      </c>
      <c r="I157" s="166"/>
      <c r="J157" s="167">
        <f t="shared" si="10"/>
        <v>0</v>
      </c>
      <c r="K157" s="168"/>
      <c r="L157" s="169"/>
      <c r="M157" s="170" t="s">
        <v>1</v>
      </c>
      <c r="N157" s="171" t="s">
        <v>40</v>
      </c>
      <c r="O157" s="55"/>
      <c r="P157" s="157">
        <f t="shared" si="11"/>
        <v>0</v>
      </c>
      <c r="Q157" s="157">
        <v>8.3059999999999995E-2</v>
      </c>
      <c r="R157" s="157">
        <f t="shared" si="12"/>
        <v>5.3303799999999999</v>
      </c>
      <c r="S157" s="157">
        <v>0</v>
      </c>
      <c r="T157" s="158">
        <f t="shared" si="1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59" t="s">
        <v>189</v>
      </c>
      <c r="AT157" s="159" t="s">
        <v>224</v>
      </c>
      <c r="AU157" s="159" t="s">
        <v>102</v>
      </c>
      <c r="AY157" s="14" t="s">
        <v>157</v>
      </c>
      <c r="BE157" s="160">
        <f t="shared" si="14"/>
        <v>0</v>
      </c>
      <c r="BF157" s="160">
        <f t="shared" si="15"/>
        <v>0</v>
      </c>
      <c r="BG157" s="160">
        <f t="shared" si="16"/>
        <v>0</v>
      </c>
      <c r="BH157" s="160">
        <f t="shared" si="17"/>
        <v>0</v>
      </c>
      <c r="BI157" s="160">
        <f t="shared" si="18"/>
        <v>0</v>
      </c>
      <c r="BJ157" s="14" t="s">
        <v>102</v>
      </c>
      <c r="BK157" s="160">
        <f t="shared" si="19"/>
        <v>0</v>
      </c>
      <c r="BL157" s="14" t="s">
        <v>163</v>
      </c>
      <c r="BM157" s="159" t="s">
        <v>742</v>
      </c>
    </row>
    <row r="158" spans="1:65" s="2" customFormat="1" ht="16.5" customHeight="1">
      <c r="A158" s="29"/>
      <c r="B158" s="146"/>
      <c r="C158" s="147" t="s">
        <v>278</v>
      </c>
      <c r="D158" s="147" t="s">
        <v>159</v>
      </c>
      <c r="E158" s="148" t="s">
        <v>743</v>
      </c>
      <c r="F158" s="149" t="s">
        <v>744</v>
      </c>
      <c r="G158" s="150" t="s">
        <v>342</v>
      </c>
      <c r="H158" s="151">
        <v>23</v>
      </c>
      <c r="I158" s="152"/>
      <c r="J158" s="153">
        <f t="shared" si="10"/>
        <v>0</v>
      </c>
      <c r="K158" s="154"/>
      <c r="L158" s="30"/>
      <c r="M158" s="155" t="s">
        <v>1</v>
      </c>
      <c r="N158" s="156" t="s">
        <v>40</v>
      </c>
      <c r="O158" s="55"/>
      <c r="P158" s="157">
        <f t="shared" si="11"/>
        <v>0</v>
      </c>
      <c r="Q158" s="157">
        <v>5.0000000000000002E-5</v>
      </c>
      <c r="R158" s="157">
        <f t="shared" si="12"/>
        <v>1.15E-3</v>
      </c>
      <c r="S158" s="157">
        <v>0</v>
      </c>
      <c r="T158" s="158">
        <f t="shared" si="1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59" t="s">
        <v>163</v>
      </c>
      <c r="AT158" s="159" t="s">
        <v>159</v>
      </c>
      <c r="AU158" s="159" t="s">
        <v>102</v>
      </c>
      <c r="AY158" s="14" t="s">
        <v>157</v>
      </c>
      <c r="BE158" s="160">
        <f t="shared" si="14"/>
        <v>0</v>
      </c>
      <c r="BF158" s="160">
        <f t="shared" si="15"/>
        <v>0</v>
      </c>
      <c r="BG158" s="160">
        <f t="shared" si="16"/>
        <v>0</v>
      </c>
      <c r="BH158" s="160">
        <f t="shared" si="17"/>
        <v>0</v>
      </c>
      <c r="BI158" s="160">
        <f t="shared" si="18"/>
        <v>0</v>
      </c>
      <c r="BJ158" s="14" t="s">
        <v>102</v>
      </c>
      <c r="BK158" s="160">
        <f t="shared" si="19"/>
        <v>0</v>
      </c>
      <c r="BL158" s="14" t="s">
        <v>163</v>
      </c>
      <c r="BM158" s="159" t="s">
        <v>745</v>
      </c>
    </row>
    <row r="159" spans="1:65" s="2" customFormat="1" ht="24">
      <c r="A159" s="29"/>
      <c r="B159" s="146"/>
      <c r="C159" s="161" t="s">
        <v>282</v>
      </c>
      <c r="D159" s="161" t="s">
        <v>224</v>
      </c>
      <c r="E159" s="162" t="s">
        <v>746</v>
      </c>
      <c r="F159" s="163" t="s">
        <v>747</v>
      </c>
      <c r="G159" s="164" t="s">
        <v>342</v>
      </c>
      <c r="H159" s="165">
        <v>23</v>
      </c>
      <c r="I159" s="166"/>
      <c r="J159" s="167">
        <f t="shared" si="10"/>
        <v>0</v>
      </c>
      <c r="K159" s="168"/>
      <c r="L159" s="169"/>
      <c r="M159" s="170" t="s">
        <v>1</v>
      </c>
      <c r="N159" s="171" t="s">
        <v>40</v>
      </c>
      <c r="O159" s="55"/>
      <c r="P159" s="157">
        <f t="shared" si="11"/>
        <v>0</v>
      </c>
      <c r="Q159" s="157">
        <v>7.2000000000000005E-4</v>
      </c>
      <c r="R159" s="157">
        <f t="shared" si="12"/>
        <v>1.6559999999999998E-2</v>
      </c>
      <c r="S159" s="157">
        <v>0</v>
      </c>
      <c r="T159" s="158">
        <f t="shared" si="1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59" t="s">
        <v>189</v>
      </c>
      <c r="AT159" s="159" t="s">
        <v>224</v>
      </c>
      <c r="AU159" s="159" t="s">
        <v>102</v>
      </c>
      <c r="AY159" s="14" t="s">
        <v>157</v>
      </c>
      <c r="BE159" s="160">
        <f t="shared" si="14"/>
        <v>0</v>
      </c>
      <c r="BF159" s="160">
        <f t="shared" si="15"/>
        <v>0</v>
      </c>
      <c r="BG159" s="160">
        <f t="shared" si="16"/>
        <v>0</v>
      </c>
      <c r="BH159" s="160">
        <f t="shared" si="17"/>
        <v>0</v>
      </c>
      <c r="BI159" s="160">
        <f t="shared" si="18"/>
        <v>0</v>
      </c>
      <c r="BJ159" s="14" t="s">
        <v>102</v>
      </c>
      <c r="BK159" s="160">
        <f t="shared" si="19"/>
        <v>0</v>
      </c>
      <c r="BL159" s="14" t="s">
        <v>163</v>
      </c>
      <c r="BM159" s="159" t="s">
        <v>748</v>
      </c>
    </row>
    <row r="160" spans="1:65" s="2" customFormat="1" ht="16.5" customHeight="1">
      <c r="A160" s="29"/>
      <c r="B160" s="146"/>
      <c r="C160" s="147" t="s">
        <v>286</v>
      </c>
      <c r="D160" s="147" t="s">
        <v>159</v>
      </c>
      <c r="E160" s="148" t="s">
        <v>749</v>
      </c>
      <c r="F160" s="149" t="s">
        <v>750</v>
      </c>
      <c r="G160" s="150" t="s">
        <v>342</v>
      </c>
      <c r="H160" s="151">
        <v>19</v>
      </c>
      <c r="I160" s="152"/>
      <c r="J160" s="153">
        <f t="shared" si="10"/>
        <v>0</v>
      </c>
      <c r="K160" s="154"/>
      <c r="L160" s="30"/>
      <c r="M160" s="155" t="s">
        <v>1</v>
      </c>
      <c r="N160" s="156" t="s">
        <v>40</v>
      </c>
      <c r="O160" s="55"/>
      <c r="P160" s="157">
        <f t="shared" si="11"/>
        <v>0</v>
      </c>
      <c r="Q160" s="157">
        <v>5.0000000000000002E-5</v>
      </c>
      <c r="R160" s="157">
        <f t="shared" si="12"/>
        <v>9.5E-4</v>
      </c>
      <c r="S160" s="157">
        <v>0</v>
      </c>
      <c r="T160" s="158">
        <f t="shared" si="1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59" t="s">
        <v>163</v>
      </c>
      <c r="AT160" s="159" t="s">
        <v>159</v>
      </c>
      <c r="AU160" s="159" t="s">
        <v>102</v>
      </c>
      <c r="AY160" s="14" t="s">
        <v>157</v>
      </c>
      <c r="BE160" s="160">
        <f t="shared" si="14"/>
        <v>0</v>
      </c>
      <c r="BF160" s="160">
        <f t="shared" si="15"/>
        <v>0</v>
      </c>
      <c r="BG160" s="160">
        <f t="shared" si="16"/>
        <v>0</v>
      </c>
      <c r="BH160" s="160">
        <f t="shared" si="17"/>
        <v>0</v>
      </c>
      <c r="BI160" s="160">
        <f t="shared" si="18"/>
        <v>0</v>
      </c>
      <c r="BJ160" s="14" t="s">
        <v>102</v>
      </c>
      <c r="BK160" s="160">
        <f t="shared" si="19"/>
        <v>0</v>
      </c>
      <c r="BL160" s="14" t="s">
        <v>163</v>
      </c>
      <c r="BM160" s="159" t="s">
        <v>751</v>
      </c>
    </row>
    <row r="161" spans="1:65" s="2" customFormat="1" ht="24">
      <c r="A161" s="29"/>
      <c r="B161" s="146"/>
      <c r="C161" s="161" t="s">
        <v>290</v>
      </c>
      <c r="D161" s="161" t="s">
        <v>224</v>
      </c>
      <c r="E161" s="162" t="s">
        <v>752</v>
      </c>
      <c r="F161" s="163" t="s">
        <v>753</v>
      </c>
      <c r="G161" s="164" t="s">
        <v>342</v>
      </c>
      <c r="H161" s="165">
        <v>19</v>
      </c>
      <c r="I161" s="166"/>
      <c r="J161" s="167">
        <f t="shared" si="10"/>
        <v>0</v>
      </c>
      <c r="K161" s="168"/>
      <c r="L161" s="169"/>
      <c r="M161" s="170" t="s">
        <v>1</v>
      </c>
      <c r="N161" s="171" t="s">
        <v>40</v>
      </c>
      <c r="O161" s="55"/>
      <c r="P161" s="157">
        <f t="shared" si="11"/>
        <v>0</v>
      </c>
      <c r="Q161" s="157">
        <v>5.8900000000000003E-3</v>
      </c>
      <c r="R161" s="157">
        <f t="shared" si="12"/>
        <v>0.11191</v>
      </c>
      <c r="S161" s="157">
        <v>0</v>
      </c>
      <c r="T161" s="158">
        <f t="shared" si="1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59" t="s">
        <v>189</v>
      </c>
      <c r="AT161" s="159" t="s">
        <v>224</v>
      </c>
      <c r="AU161" s="159" t="s">
        <v>102</v>
      </c>
      <c r="AY161" s="14" t="s">
        <v>157</v>
      </c>
      <c r="BE161" s="160">
        <f t="shared" si="14"/>
        <v>0</v>
      </c>
      <c r="BF161" s="160">
        <f t="shared" si="15"/>
        <v>0</v>
      </c>
      <c r="BG161" s="160">
        <f t="shared" si="16"/>
        <v>0</v>
      </c>
      <c r="BH161" s="160">
        <f t="shared" si="17"/>
        <v>0</v>
      </c>
      <c r="BI161" s="160">
        <f t="shared" si="18"/>
        <v>0</v>
      </c>
      <c r="BJ161" s="14" t="s">
        <v>102</v>
      </c>
      <c r="BK161" s="160">
        <f t="shared" si="19"/>
        <v>0</v>
      </c>
      <c r="BL161" s="14" t="s">
        <v>163</v>
      </c>
      <c r="BM161" s="159" t="s">
        <v>754</v>
      </c>
    </row>
    <row r="162" spans="1:65" s="2" customFormat="1" ht="16.5" customHeight="1">
      <c r="A162" s="29"/>
      <c r="B162" s="146"/>
      <c r="C162" s="147" t="s">
        <v>294</v>
      </c>
      <c r="D162" s="147" t="s">
        <v>159</v>
      </c>
      <c r="E162" s="148" t="s">
        <v>755</v>
      </c>
      <c r="F162" s="149" t="s">
        <v>756</v>
      </c>
      <c r="G162" s="150" t="s">
        <v>342</v>
      </c>
      <c r="H162" s="151">
        <v>25</v>
      </c>
      <c r="I162" s="152"/>
      <c r="J162" s="153">
        <f t="shared" si="10"/>
        <v>0</v>
      </c>
      <c r="K162" s="154"/>
      <c r="L162" s="30"/>
      <c r="M162" s="155" t="s">
        <v>1</v>
      </c>
      <c r="N162" s="156" t="s">
        <v>40</v>
      </c>
      <c r="O162" s="55"/>
      <c r="P162" s="157">
        <f t="shared" si="11"/>
        <v>0</v>
      </c>
      <c r="Q162" s="157">
        <v>5.0000000000000002E-5</v>
      </c>
      <c r="R162" s="157">
        <f t="shared" si="12"/>
        <v>1.25E-3</v>
      </c>
      <c r="S162" s="157">
        <v>0</v>
      </c>
      <c r="T162" s="158">
        <f t="shared" si="1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59" t="s">
        <v>163</v>
      </c>
      <c r="AT162" s="159" t="s">
        <v>159</v>
      </c>
      <c r="AU162" s="159" t="s">
        <v>102</v>
      </c>
      <c r="AY162" s="14" t="s">
        <v>157</v>
      </c>
      <c r="BE162" s="160">
        <f t="shared" si="14"/>
        <v>0</v>
      </c>
      <c r="BF162" s="160">
        <f t="shared" si="15"/>
        <v>0</v>
      </c>
      <c r="BG162" s="160">
        <f t="shared" si="16"/>
        <v>0</v>
      </c>
      <c r="BH162" s="160">
        <f t="shared" si="17"/>
        <v>0</v>
      </c>
      <c r="BI162" s="160">
        <f t="shared" si="18"/>
        <v>0</v>
      </c>
      <c r="BJ162" s="14" t="s">
        <v>102</v>
      </c>
      <c r="BK162" s="160">
        <f t="shared" si="19"/>
        <v>0</v>
      </c>
      <c r="BL162" s="14" t="s">
        <v>163</v>
      </c>
      <c r="BM162" s="159" t="s">
        <v>757</v>
      </c>
    </row>
    <row r="163" spans="1:65" s="2" customFormat="1" ht="24">
      <c r="A163" s="29"/>
      <c r="B163" s="146"/>
      <c r="C163" s="161" t="s">
        <v>298</v>
      </c>
      <c r="D163" s="161" t="s">
        <v>224</v>
      </c>
      <c r="E163" s="162" t="s">
        <v>758</v>
      </c>
      <c r="F163" s="163" t="s">
        <v>759</v>
      </c>
      <c r="G163" s="164" t="s">
        <v>342</v>
      </c>
      <c r="H163" s="165">
        <v>25</v>
      </c>
      <c r="I163" s="166"/>
      <c r="J163" s="167">
        <f t="shared" si="10"/>
        <v>0</v>
      </c>
      <c r="K163" s="168"/>
      <c r="L163" s="169"/>
      <c r="M163" s="170" t="s">
        <v>1</v>
      </c>
      <c r="N163" s="171" t="s">
        <v>40</v>
      </c>
      <c r="O163" s="55"/>
      <c r="P163" s="157">
        <f t="shared" si="11"/>
        <v>0</v>
      </c>
      <c r="Q163" s="157">
        <v>3.8999999999999999E-4</v>
      </c>
      <c r="R163" s="157">
        <f t="shared" si="12"/>
        <v>9.75E-3</v>
      </c>
      <c r="S163" s="157">
        <v>0</v>
      </c>
      <c r="T163" s="158">
        <f t="shared" si="1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59" t="s">
        <v>189</v>
      </c>
      <c r="AT163" s="159" t="s">
        <v>224</v>
      </c>
      <c r="AU163" s="159" t="s">
        <v>102</v>
      </c>
      <c r="AY163" s="14" t="s">
        <v>157</v>
      </c>
      <c r="BE163" s="160">
        <f t="shared" si="14"/>
        <v>0</v>
      </c>
      <c r="BF163" s="160">
        <f t="shared" si="15"/>
        <v>0</v>
      </c>
      <c r="BG163" s="160">
        <f t="shared" si="16"/>
        <v>0</v>
      </c>
      <c r="BH163" s="160">
        <f t="shared" si="17"/>
        <v>0</v>
      </c>
      <c r="BI163" s="160">
        <f t="shared" si="18"/>
        <v>0</v>
      </c>
      <c r="BJ163" s="14" t="s">
        <v>102</v>
      </c>
      <c r="BK163" s="160">
        <f t="shared" si="19"/>
        <v>0</v>
      </c>
      <c r="BL163" s="14" t="s">
        <v>163</v>
      </c>
      <c r="BM163" s="159" t="s">
        <v>760</v>
      </c>
    </row>
    <row r="164" spans="1:65" s="2" customFormat="1" ht="16.5" customHeight="1">
      <c r="A164" s="29"/>
      <c r="B164" s="146"/>
      <c r="C164" s="147" t="s">
        <v>302</v>
      </c>
      <c r="D164" s="147" t="s">
        <v>159</v>
      </c>
      <c r="E164" s="148" t="s">
        <v>761</v>
      </c>
      <c r="F164" s="149" t="s">
        <v>762</v>
      </c>
      <c r="G164" s="150" t="s">
        <v>342</v>
      </c>
      <c r="H164" s="151">
        <v>2</v>
      </c>
      <c r="I164" s="152"/>
      <c r="J164" s="153">
        <f t="shared" si="10"/>
        <v>0</v>
      </c>
      <c r="K164" s="154"/>
      <c r="L164" s="30"/>
      <c r="M164" s="155" t="s">
        <v>1</v>
      </c>
      <c r="N164" s="156" t="s">
        <v>40</v>
      </c>
      <c r="O164" s="55"/>
      <c r="P164" s="157">
        <f t="shared" si="11"/>
        <v>0</v>
      </c>
      <c r="Q164" s="157">
        <v>1E-4</v>
      </c>
      <c r="R164" s="157">
        <f t="shared" si="12"/>
        <v>2.0000000000000001E-4</v>
      </c>
      <c r="S164" s="157">
        <v>0</v>
      </c>
      <c r="T164" s="158">
        <f t="shared" si="1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59" t="s">
        <v>163</v>
      </c>
      <c r="AT164" s="159" t="s">
        <v>159</v>
      </c>
      <c r="AU164" s="159" t="s">
        <v>102</v>
      </c>
      <c r="AY164" s="14" t="s">
        <v>157</v>
      </c>
      <c r="BE164" s="160">
        <f t="shared" si="14"/>
        <v>0</v>
      </c>
      <c r="BF164" s="160">
        <f t="shared" si="15"/>
        <v>0</v>
      </c>
      <c r="BG164" s="160">
        <f t="shared" si="16"/>
        <v>0</v>
      </c>
      <c r="BH164" s="160">
        <f t="shared" si="17"/>
        <v>0</v>
      </c>
      <c r="BI164" s="160">
        <f t="shared" si="18"/>
        <v>0</v>
      </c>
      <c r="BJ164" s="14" t="s">
        <v>102</v>
      </c>
      <c r="BK164" s="160">
        <f t="shared" si="19"/>
        <v>0</v>
      </c>
      <c r="BL164" s="14" t="s">
        <v>163</v>
      </c>
      <c r="BM164" s="159" t="s">
        <v>763</v>
      </c>
    </row>
    <row r="165" spans="1:65" s="2" customFormat="1" ht="24">
      <c r="A165" s="29"/>
      <c r="B165" s="146"/>
      <c r="C165" s="161" t="s">
        <v>306</v>
      </c>
      <c r="D165" s="161" t="s">
        <v>224</v>
      </c>
      <c r="E165" s="162" t="s">
        <v>764</v>
      </c>
      <c r="F165" s="163" t="s">
        <v>765</v>
      </c>
      <c r="G165" s="164" t="s">
        <v>342</v>
      </c>
      <c r="H165" s="165">
        <v>2</v>
      </c>
      <c r="I165" s="166"/>
      <c r="J165" s="167">
        <f t="shared" si="10"/>
        <v>0</v>
      </c>
      <c r="K165" s="168"/>
      <c r="L165" s="169"/>
      <c r="M165" s="170" t="s">
        <v>1</v>
      </c>
      <c r="N165" s="171" t="s">
        <v>40</v>
      </c>
      <c r="O165" s="55"/>
      <c r="P165" s="157">
        <f t="shared" si="11"/>
        <v>0</v>
      </c>
      <c r="Q165" s="157">
        <v>1.8E-3</v>
      </c>
      <c r="R165" s="157">
        <f t="shared" si="12"/>
        <v>3.5999999999999999E-3</v>
      </c>
      <c r="S165" s="157">
        <v>0</v>
      </c>
      <c r="T165" s="158">
        <f t="shared" si="1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59" t="s">
        <v>189</v>
      </c>
      <c r="AT165" s="159" t="s">
        <v>224</v>
      </c>
      <c r="AU165" s="159" t="s">
        <v>102</v>
      </c>
      <c r="AY165" s="14" t="s">
        <v>157</v>
      </c>
      <c r="BE165" s="160">
        <f t="shared" si="14"/>
        <v>0</v>
      </c>
      <c r="BF165" s="160">
        <f t="shared" si="15"/>
        <v>0</v>
      </c>
      <c r="BG165" s="160">
        <f t="shared" si="16"/>
        <v>0</v>
      </c>
      <c r="BH165" s="160">
        <f t="shared" si="17"/>
        <v>0</v>
      </c>
      <c r="BI165" s="160">
        <f t="shared" si="18"/>
        <v>0</v>
      </c>
      <c r="BJ165" s="14" t="s">
        <v>102</v>
      </c>
      <c r="BK165" s="160">
        <f t="shared" si="19"/>
        <v>0</v>
      </c>
      <c r="BL165" s="14" t="s">
        <v>163</v>
      </c>
      <c r="BM165" s="159" t="s">
        <v>766</v>
      </c>
    </row>
    <row r="166" spans="1:65" s="2" customFormat="1" ht="16.5" customHeight="1">
      <c r="A166" s="29"/>
      <c r="B166" s="146"/>
      <c r="C166" s="147" t="s">
        <v>311</v>
      </c>
      <c r="D166" s="147" t="s">
        <v>159</v>
      </c>
      <c r="E166" s="148" t="s">
        <v>767</v>
      </c>
      <c r="F166" s="149" t="s">
        <v>768</v>
      </c>
      <c r="G166" s="150" t="s">
        <v>342</v>
      </c>
      <c r="H166" s="151">
        <v>33</v>
      </c>
      <c r="I166" s="152"/>
      <c r="J166" s="153">
        <f t="shared" si="10"/>
        <v>0</v>
      </c>
      <c r="K166" s="154"/>
      <c r="L166" s="30"/>
      <c r="M166" s="155" t="s">
        <v>1</v>
      </c>
      <c r="N166" s="156" t="s">
        <v>40</v>
      </c>
      <c r="O166" s="55"/>
      <c r="P166" s="157">
        <f t="shared" si="11"/>
        <v>0</v>
      </c>
      <c r="Q166" s="157">
        <v>1E-4</v>
      </c>
      <c r="R166" s="157">
        <f t="shared" si="12"/>
        <v>3.3E-3</v>
      </c>
      <c r="S166" s="157">
        <v>0</v>
      </c>
      <c r="T166" s="158">
        <f t="shared" si="1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59" t="s">
        <v>163</v>
      </c>
      <c r="AT166" s="159" t="s">
        <v>159</v>
      </c>
      <c r="AU166" s="159" t="s">
        <v>102</v>
      </c>
      <c r="AY166" s="14" t="s">
        <v>157</v>
      </c>
      <c r="BE166" s="160">
        <f t="shared" si="14"/>
        <v>0</v>
      </c>
      <c r="BF166" s="160">
        <f t="shared" si="15"/>
        <v>0</v>
      </c>
      <c r="BG166" s="160">
        <f t="shared" si="16"/>
        <v>0</v>
      </c>
      <c r="BH166" s="160">
        <f t="shared" si="17"/>
        <v>0</v>
      </c>
      <c r="BI166" s="160">
        <f t="shared" si="18"/>
        <v>0</v>
      </c>
      <c r="BJ166" s="14" t="s">
        <v>102</v>
      </c>
      <c r="BK166" s="160">
        <f t="shared" si="19"/>
        <v>0</v>
      </c>
      <c r="BL166" s="14" t="s">
        <v>163</v>
      </c>
      <c r="BM166" s="159" t="s">
        <v>769</v>
      </c>
    </row>
    <row r="167" spans="1:65" s="2" customFormat="1" ht="24">
      <c r="A167" s="29"/>
      <c r="B167" s="146"/>
      <c r="C167" s="161" t="s">
        <v>315</v>
      </c>
      <c r="D167" s="161" t="s">
        <v>224</v>
      </c>
      <c r="E167" s="162" t="s">
        <v>770</v>
      </c>
      <c r="F167" s="163" t="s">
        <v>771</v>
      </c>
      <c r="G167" s="164" t="s">
        <v>342</v>
      </c>
      <c r="H167" s="165">
        <v>33</v>
      </c>
      <c r="I167" s="166"/>
      <c r="J167" s="167">
        <f t="shared" si="10"/>
        <v>0</v>
      </c>
      <c r="K167" s="168"/>
      <c r="L167" s="169"/>
      <c r="M167" s="170" t="s">
        <v>1</v>
      </c>
      <c r="N167" s="171" t="s">
        <v>40</v>
      </c>
      <c r="O167" s="55"/>
      <c r="P167" s="157">
        <f t="shared" si="11"/>
        <v>0</v>
      </c>
      <c r="Q167" s="157">
        <v>2.1900000000000001E-3</v>
      </c>
      <c r="R167" s="157">
        <f t="shared" si="12"/>
        <v>7.2270000000000001E-2</v>
      </c>
      <c r="S167" s="157">
        <v>0</v>
      </c>
      <c r="T167" s="158">
        <f t="shared" si="1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59" t="s">
        <v>189</v>
      </c>
      <c r="AT167" s="159" t="s">
        <v>224</v>
      </c>
      <c r="AU167" s="159" t="s">
        <v>102</v>
      </c>
      <c r="AY167" s="14" t="s">
        <v>157</v>
      </c>
      <c r="BE167" s="160">
        <f t="shared" si="14"/>
        <v>0</v>
      </c>
      <c r="BF167" s="160">
        <f t="shared" si="15"/>
        <v>0</v>
      </c>
      <c r="BG167" s="160">
        <f t="shared" si="16"/>
        <v>0</v>
      </c>
      <c r="BH167" s="160">
        <f t="shared" si="17"/>
        <v>0</v>
      </c>
      <c r="BI167" s="160">
        <f t="shared" si="18"/>
        <v>0</v>
      </c>
      <c r="BJ167" s="14" t="s">
        <v>102</v>
      </c>
      <c r="BK167" s="160">
        <f t="shared" si="19"/>
        <v>0</v>
      </c>
      <c r="BL167" s="14" t="s">
        <v>163</v>
      </c>
      <c r="BM167" s="159" t="s">
        <v>772</v>
      </c>
    </row>
    <row r="168" spans="1:65" s="2" customFormat="1" ht="16.5" customHeight="1">
      <c r="A168" s="29"/>
      <c r="B168" s="146"/>
      <c r="C168" s="147" t="s">
        <v>319</v>
      </c>
      <c r="D168" s="147" t="s">
        <v>159</v>
      </c>
      <c r="E168" s="148" t="s">
        <v>773</v>
      </c>
      <c r="F168" s="149" t="s">
        <v>774</v>
      </c>
      <c r="G168" s="150" t="s">
        <v>171</v>
      </c>
      <c r="H168" s="151">
        <v>112.5</v>
      </c>
      <c r="I168" s="152"/>
      <c r="J168" s="153">
        <f t="shared" si="10"/>
        <v>0</v>
      </c>
      <c r="K168" s="154"/>
      <c r="L168" s="30"/>
      <c r="M168" s="155" t="s">
        <v>1</v>
      </c>
      <c r="N168" s="156" t="s">
        <v>40</v>
      </c>
      <c r="O168" s="55"/>
      <c r="P168" s="157">
        <f t="shared" si="11"/>
        <v>0</v>
      </c>
      <c r="Q168" s="157">
        <v>0</v>
      </c>
      <c r="R168" s="157">
        <f t="shared" si="12"/>
        <v>0</v>
      </c>
      <c r="S168" s="157">
        <v>0</v>
      </c>
      <c r="T168" s="158">
        <f t="shared" si="1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59" t="s">
        <v>163</v>
      </c>
      <c r="AT168" s="159" t="s">
        <v>159</v>
      </c>
      <c r="AU168" s="159" t="s">
        <v>102</v>
      </c>
      <c r="AY168" s="14" t="s">
        <v>157</v>
      </c>
      <c r="BE168" s="160">
        <f t="shared" si="14"/>
        <v>0</v>
      </c>
      <c r="BF168" s="160">
        <f t="shared" si="15"/>
        <v>0</v>
      </c>
      <c r="BG168" s="160">
        <f t="shared" si="16"/>
        <v>0</v>
      </c>
      <c r="BH168" s="160">
        <f t="shared" si="17"/>
        <v>0</v>
      </c>
      <c r="BI168" s="160">
        <f t="shared" si="18"/>
        <v>0</v>
      </c>
      <c r="BJ168" s="14" t="s">
        <v>102</v>
      </c>
      <c r="BK168" s="160">
        <f t="shared" si="19"/>
        <v>0</v>
      </c>
      <c r="BL168" s="14" t="s">
        <v>163</v>
      </c>
      <c r="BM168" s="159" t="s">
        <v>775</v>
      </c>
    </row>
    <row r="169" spans="1:65" s="2" customFormat="1" ht="16.5" customHeight="1">
      <c r="A169" s="29"/>
      <c r="B169" s="146"/>
      <c r="C169" s="147" t="s">
        <v>323</v>
      </c>
      <c r="D169" s="147" t="s">
        <v>159</v>
      </c>
      <c r="E169" s="148" t="s">
        <v>776</v>
      </c>
      <c r="F169" s="149" t="s">
        <v>777</v>
      </c>
      <c r="G169" s="150" t="s">
        <v>171</v>
      </c>
      <c r="H169" s="151">
        <v>377.5</v>
      </c>
      <c r="I169" s="152"/>
      <c r="J169" s="153">
        <f t="shared" si="10"/>
        <v>0</v>
      </c>
      <c r="K169" s="154"/>
      <c r="L169" s="30"/>
      <c r="M169" s="155" t="s">
        <v>1</v>
      </c>
      <c r="N169" s="156" t="s">
        <v>40</v>
      </c>
      <c r="O169" s="55"/>
      <c r="P169" s="157">
        <f t="shared" si="11"/>
        <v>0</v>
      </c>
      <c r="Q169" s="157">
        <v>0</v>
      </c>
      <c r="R169" s="157">
        <f t="shared" si="12"/>
        <v>0</v>
      </c>
      <c r="S169" s="157">
        <v>0</v>
      </c>
      <c r="T169" s="158">
        <f t="shared" si="1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59" t="s">
        <v>163</v>
      </c>
      <c r="AT169" s="159" t="s">
        <v>159</v>
      </c>
      <c r="AU169" s="159" t="s">
        <v>102</v>
      </c>
      <c r="AY169" s="14" t="s">
        <v>157</v>
      </c>
      <c r="BE169" s="160">
        <f t="shared" si="14"/>
        <v>0</v>
      </c>
      <c r="BF169" s="160">
        <f t="shared" si="15"/>
        <v>0</v>
      </c>
      <c r="BG169" s="160">
        <f t="shared" si="16"/>
        <v>0</v>
      </c>
      <c r="BH169" s="160">
        <f t="shared" si="17"/>
        <v>0</v>
      </c>
      <c r="BI169" s="160">
        <f t="shared" si="18"/>
        <v>0</v>
      </c>
      <c r="BJ169" s="14" t="s">
        <v>102</v>
      </c>
      <c r="BK169" s="160">
        <f t="shared" si="19"/>
        <v>0</v>
      </c>
      <c r="BL169" s="14" t="s">
        <v>163</v>
      </c>
      <c r="BM169" s="159" t="s">
        <v>778</v>
      </c>
    </row>
    <row r="170" spans="1:65" s="2" customFormat="1" ht="24">
      <c r="A170" s="29"/>
      <c r="B170" s="146"/>
      <c r="C170" s="147" t="s">
        <v>327</v>
      </c>
      <c r="D170" s="147" t="s">
        <v>159</v>
      </c>
      <c r="E170" s="148" t="s">
        <v>779</v>
      </c>
      <c r="F170" s="149" t="s">
        <v>780</v>
      </c>
      <c r="G170" s="150" t="s">
        <v>175</v>
      </c>
      <c r="H170" s="151">
        <v>7</v>
      </c>
      <c r="I170" s="152"/>
      <c r="J170" s="153">
        <f t="shared" si="10"/>
        <v>0</v>
      </c>
      <c r="K170" s="154"/>
      <c r="L170" s="30"/>
      <c r="M170" s="155" t="s">
        <v>1</v>
      </c>
      <c r="N170" s="156" t="s">
        <v>40</v>
      </c>
      <c r="O170" s="55"/>
      <c r="P170" s="157">
        <f t="shared" si="11"/>
        <v>0</v>
      </c>
      <c r="Q170" s="157">
        <v>2.43933</v>
      </c>
      <c r="R170" s="157">
        <f t="shared" si="12"/>
        <v>17.075310000000002</v>
      </c>
      <c r="S170" s="157">
        <v>0</v>
      </c>
      <c r="T170" s="158">
        <f t="shared" si="1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59" t="s">
        <v>163</v>
      </c>
      <c r="AT170" s="159" t="s">
        <v>159</v>
      </c>
      <c r="AU170" s="159" t="s">
        <v>102</v>
      </c>
      <c r="AY170" s="14" t="s">
        <v>157</v>
      </c>
      <c r="BE170" s="160">
        <f t="shared" si="14"/>
        <v>0</v>
      </c>
      <c r="BF170" s="160">
        <f t="shared" si="15"/>
        <v>0</v>
      </c>
      <c r="BG170" s="160">
        <f t="shared" si="16"/>
        <v>0</v>
      </c>
      <c r="BH170" s="160">
        <f t="shared" si="17"/>
        <v>0</v>
      </c>
      <c r="BI170" s="160">
        <f t="shared" si="18"/>
        <v>0</v>
      </c>
      <c r="BJ170" s="14" t="s">
        <v>102</v>
      </c>
      <c r="BK170" s="160">
        <f t="shared" si="19"/>
        <v>0</v>
      </c>
      <c r="BL170" s="14" t="s">
        <v>163</v>
      </c>
      <c r="BM170" s="159" t="s">
        <v>781</v>
      </c>
    </row>
    <row r="171" spans="1:65" s="2" customFormat="1" ht="24">
      <c r="A171" s="29"/>
      <c r="B171" s="146"/>
      <c r="C171" s="147" t="s">
        <v>331</v>
      </c>
      <c r="D171" s="147" t="s">
        <v>159</v>
      </c>
      <c r="E171" s="148" t="s">
        <v>782</v>
      </c>
      <c r="F171" s="149" t="s">
        <v>783</v>
      </c>
      <c r="G171" s="150" t="s">
        <v>342</v>
      </c>
      <c r="H171" s="151">
        <v>1</v>
      </c>
      <c r="I171" s="152"/>
      <c r="J171" s="153">
        <f t="shared" si="10"/>
        <v>0</v>
      </c>
      <c r="K171" s="154"/>
      <c r="L171" s="30"/>
      <c r="M171" s="155" t="s">
        <v>1</v>
      </c>
      <c r="N171" s="156" t="s">
        <v>40</v>
      </c>
      <c r="O171" s="55"/>
      <c r="P171" s="157">
        <f t="shared" si="11"/>
        <v>0</v>
      </c>
      <c r="Q171" s="157">
        <v>2.0342600000000002</v>
      </c>
      <c r="R171" s="157">
        <f t="shared" si="12"/>
        <v>2.0342600000000002</v>
      </c>
      <c r="S171" s="157">
        <v>0</v>
      </c>
      <c r="T171" s="158">
        <f t="shared" si="13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59" t="s">
        <v>163</v>
      </c>
      <c r="AT171" s="159" t="s">
        <v>159</v>
      </c>
      <c r="AU171" s="159" t="s">
        <v>102</v>
      </c>
      <c r="AY171" s="14" t="s">
        <v>157</v>
      </c>
      <c r="BE171" s="160">
        <f t="shared" si="14"/>
        <v>0</v>
      </c>
      <c r="BF171" s="160">
        <f t="shared" si="15"/>
        <v>0</v>
      </c>
      <c r="BG171" s="160">
        <f t="shared" si="16"/>
        <v>0</v>
      </c>
      <c r="BH171" s="160">
        <f t="shared" si="17"/>
        <v>0</v>
      </c>
      <c r="BI171" s="160">
        <f t="shared" si="18"/>
        <v>0</v>
      </c>
      <c r="BJ171" s="14" t="s">
        <v>102</v>
      </c>
      <c r="BK171" s="160">
        <f t="shared" si="19"/>
        <v>0</v>
      </c>
      <c r="BL171" s="14" t="s">
        <v>163</v>
      </c>
      <c r="BM171" s="159" t="s">
        <v>784</v>
      </c>
    </row>
    <row r="172" spans="1:65" s="2" customFormat="1" ht="24">
      <c r="A172" s="29"/>
      <c r="B172" s="146"/>
      <c r="C172" s="147" t="s">
        <v>335</v>
      </c>
      <c r="D172" s="147" t="s">
        <v>159</v>
      </c>
      <c r="E172" s="148" t="s">
        <v>785</v>
      </c>
      <c r="F172" s="149" t="s">
        <v>786</v>
      </c>
      <c r="G172" s="150" t="s">
        <v>342</v>
      </c>
      <c r="H172" s="151">
        <v>32</v>
      </c>
      <c r="I172" s="152"/>
      <c r="J172" s="153">
        <f t="shared" si="10"/>
        <v>0</v>
      </c>
      <c r="K172" s="154"/>
      <c r="L172" s="30"/>
      <c r="M172" s="155" t="s">
        <v>1</v>
      </c>
      <c r="N172" s="156" t="s">
        <v>40</v>
      </c>
      <c r="O172" s="55"/>
      <c r="P172" s="157">
        <f t="shared" si="11"/>
        <v>0</v>
      </c>
      <c r="Q172" s="157">
        <v>1.6559999999999998E-2</v>
      </c>
      <c r="R172" s="157">
        <f t="shared" si="12"/>
        <v>0.52991999999999995</v>
      </c>
      <c r="S172" s="157">
        <v>0</v>
      </c>
      <c r="T172" s="158">
        <f t="shared" si="13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59" t="s">
        <v>163</v>
      </c>
      <c r="AT172" s="159" t="s">
        <v>159</v>
      </c>
      <c r="AU172" s="159" t="s">
        <v>102</v>
      </c>
      <c r="AY172" s="14" t="s">
        <v>157</v>
      </c>
      <c r="BE172" s="160">
        <f t="shared" si="14"/>
        <v>0</v>
      </c>
      <c r="BF172" s="160">
        <f t="shared" si="15"/>
        <v>0</v>
      </c>
      <c r="BG172" s="160">
        <f t="shared" si="16"/>
        <v>0</v>
      </c>
      <c r="BH172" s="160">
        <f t="shared" si="17"/>
        <v>0</v>
      </c>
      <c r="BI172" s="160">
        <f t="shared" si="18"/>
        <v>0</v>
      </c>
      <c r="BJ172" s="14" t="s">
        <v>102</v>
      </c>
      <c r="BK172" s="160">
        <f t="shared" si="19"/>
        <v>0</v>
      </c>
      <c r="BL172" s="14" t="s">
        <v>163</v>
      </c>
      <c r="BM172" s="159" t="s">
        <v>787</v>
      </c>
    </row>
    <row r="173" spans="1:65" s="2" customFormat="1" ht="36">
      <c r="A173" s="29"/>
      <c r="B173" s="146"/>
      <c r="C173" s="161" t="s">
        <v>339</v>
      </c>
      <c r="D173" s="161" t="s">
        <v>224</v>
      </c>
      <c r="E173" s="162" t="s">
        <v>788</v>
      </c>
      <c r="F173" s="163" t="s">
        <v>789</v>
      </c>
      <c r="G173" s="164" t="s">
        <v>342</v>
      </c>
      <c r="H173" s="165">
        <v>4</v>
      </c>
      <c r="I173" s="166"/>
      <c r="J173" s="167">
        <f t="shared" si="10"/>
        <v>0</v>
      </c>
      <c r="K173" s="168"/>
      <c r="L173" s="169"/>
      <c r="M173" s="170" t="s">
        <v>1</v>
      </c>
      <c r="N173" s="171" t="s">
        <v>40</v>
      </c>
      <c r="O173" s="55"/>
      <c r="P173" s="157">
        <f t="shared" si="11"/>
        <v>0</v>
      </c>
      <c r="Q173" s="157">
        <v>0.86</v>
      </c>
      <c r="R173" s="157">
        <f t="shared" si="12"/>
        <v>3.44</v>
      </c>
      <c r="S173" s="157">
        <v>0</v>
      </c>
      <c r="T173" s="158">
        <f t="shared" si="1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59" t="s">
        <v>189</v>
      </c>
      <c r="AT173" s="159" t="s">
        <v>224</v>
      </c>
      <c r="AU173" s="159" t="s">
        <v>102</v>
      </c>
      <c r="AY173" s="14" t="s">
        <v>157</v>
      </c>
      <c r="BE173" s="160">
        <f t="shared" si="14"/>
        <v>0</v>
      </c>
      <c r="BF173" s="160">
        <f t="shared" si="15"/>
        <v>0</v>
      </c>
      <c r="BG173" s="160">
        <f t="shared" si="16"/>
        <v>0</v>
      </c>
      <c r="BH173" s="160">
        <f t="shared" si="17"/>
        <v>0</v>
      </c>
      <c r="BI173" s="160">
        <f t="shared" si="18"/>
        <v>0</v>
      </c>
      <c r="BJ173" s="14" t="s">
        <v>102</v>
      </c>
      <c r="BK173" s="160">
        <f t="shared" si="19"/>
        <v>0</v>
      </c>
      <c r="BL173" s="14" t="s">
        <v>163</v>
      </c>
      <c r="BM173" s="159" t="s">
        <v>790</v>
      </c>
    </row>
    <row r="174" spans="1:65" s="2" customFormat="1" ht="36">
      <c r="A174" s="29"/>
      <c r="B174" s="146"/>
      <c r="C174" s="161" t="s">
        <v>344</v>
      </c>
      <c r="D174" s="161" t="s">
        <v>224</v>
      </c>
      <c r="E174" s="162" t="s">
        <v>791</v>
      </c>
      <c r="F174" s="163" t="s">
        <v>792</v>
      </c>
      <c r="G174" s="164" t="s">
        <v>342</v>
      </c>
      <c r="H174" s="165">
        <v>11</v>
      </c>
      <c r="I174" s="166"/>
      <c r="J174" s="167">
        <f t="shared" si="10"/>
        <v>0</v>
      </c>
      <c r="K174" s="168"/>
      <c r="L174" s="169"/>
      <c r="M174" s="170" t="s">
        <v>1</v>
      </c>
      <c r="N174" s="171" t="s">
        <v>40</v>
      </c>
      <c r="O174" s="55"/>
      <c r="P174" s="157">
        <f t="shared" si="11"/>
        <v>0</v>
      </c>
      <c r="Q174" s="157">
        <v>0.43</v>
      </c>
      <c r="R174" s="157">
        <f t="shared" si="12"/>
        <v>4.7300000000000004</v>
      </c>
      <c r="S174" s="157">
        <v>0</v>
      </c>
      <c r="T174" s="158">
        <f t="shared" si="1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59" t="s">
        <v>189</v>
      </c>
      <c r="AT174" s="159" t="s">
        <v>224</v>
      </c>
      <c r="AU174" s="159" t="s">
        <v>102</v>
      </c>
      <c r="AY174" s="14" t="s">
        <v>157</v>
      </c>
      <c r="BE174" s="160">
        <f t="shared" si="14"/>
        <v>0</v>
      </c>
      <c r="BF174" s="160">
        <f t="shared" si="15"/>
        <v>0</v>
      </c>
      <c r="BG174" s="160">
        <f t="shared" si="16"/>
        <v>0</v>
      </c>
      <c r="BH174" s="160">
        <f t="shared" si="17"/>
        <v>0</v>
      </c>
      <c r="BI174" s="160">
        <f t="shared" si="18"/>
        <v>0</v>
      </c>
      <c r="BJ174" s="14" t="s">
        <v>102</v>
      </c>
      <c r="BK174" s="160">
        <f t="shared" si="19"/>
        <v>0</v>
      </c>
      <c r="BL174" s="14" t="s">
        <v>163</v>
      </c>
      <c r="BM174" s="159" t="s">
        <v>793</v>
      </c>
    </row>
    <row r="175" spans="1:65" s="2" customFormat="1" ht="36">
      <c r="A175" s="29"/>
      <c r="B175" s="146"/>
      <c r="C175" s="161" t="s">
        <v>348</v>
      </c>
      <c r="D175" s="161" t="s">
        <v>224</v>
      </c>
      <c r="E175" s="162" t="s">
        <v>794</v>
      </c>
      <c r="F175" s="163" t="s">
        <v>795</v>
      </c>
      <c r="G175" s="164" t="s">
        <v>342</v>
      </c>
      <c r="H175" s="165">
        <v>2</v>
      </c>
      <c r="I175" s="166"/>
      <c r="J175" s="167">
        <f t="shared" si="10"/>
        <v>0</v>
      </c>
      <c r="K175" s="168"/>
      <c r="L175" s="169"/>
      <c r="M175" s="170" t="s">
        <v>1</v>
      </c>
      <c r="N175" s="171" t="s">
        <v>40</v>
      </c>
      <c r="O175" s="55"/>
      <c r="P175" s="157">
        <f t="shared" si="11"/>
        <v>0</v>
      </c>
      <c r="Q175" s="157">
        <v>0.215</v>
      </c>
      <c r="R175" s="157">
        <f t="shared" si="12"/>
        <v>0.43</v>
      </c>
      <c r="S175" s="157">
        <v>0</v>
      </c>
      <c r="T175" s="158">
        <f t="shared" si="1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59" t="s">
        <v>189</v>
      </c>
      <c r="AT175" s="159" t="s">
        <v>224</v>
      </c>
      <c r="AU175" s="159" t="s">
        <v>102</v>
      </c>
      <c r="AY175" s="14" t="s">
        <v>157</v>
      </c>
      <c r="BE175" s="160">
        <f t="shared" si="14"/>
        <v>0</v>
      </c>
      <c r="BF175" s="160">
        <f t="shared" si="15"/>
        <v>0</v>
      </c>
      <c r="BG175" s="160">
        <f t="shared" si="16"/>
        <v>0</v>
      </c>
      <c r="BH175" s="160">
        <f t="shared" si="17"/>
        <v>0</v>
      </c>
      <c r="BI175" s="160">
        <f t="shared" si="18"/>
        <v>0</v>
      </c>
      <c r="BJ175" s="14" t="s">
        <v>102</v>
      </c>
      <c r="BK175" s="160">
        <f t="shared" si="19"/>
        <v>0</v>
      </c>
      <c r="BL175" s="14" t="s">
        <v>163</v>
      </c>
      <c r="BM175" s="159" t="s">
        <v>796</v>
      </c>
    </row>
    <row r="176" spans="1:65" s="2" customFormat="1" ht="33" customHeight="1">
      <c r="A176" s="29"/>
      <c r="B176" s="146"/>
      <c r="C176" s="161" t="s">
        <v>352</v>
      </c>
      <c r="D176" s="161" t="s">
        <v>224</v>
      </c>
      <c r="E176" s="162" t="s">
        <v>797</v>
      </c>
      <c r="F176" s="163" t="s">
        <v>798</v>
      </c>
      <c r="G176" s="164" t="s">
        <v>342</v>
      </c>
      <c r="H176" s="165">
        <v>15</v>
      </c>
      <c r="I176" s="166"/>
      <c r="J176" s="167">
        <f t="shared" si="10"/>
        <v>0</v>
      </c>
      <c r="K176" s="168"/>
      <c r="L176" s="169"/>
      <c r="M176" s="170" t="s">
        <v>1</v>
      </c>
      <c r="N176" s="171" t="s">
        <v>40</v>
      </c>
      <c r="O176" s="55"/>
      <c r="P176" s="157">
        <f t="shared" si="11"/>
        <v>0</v>
      </c>
      <c r="Q176" s="157">
        <v>0.505</v>
      </c>
      <c r="R176" s="157">
        <f t="shared" si="12"/>
        <v>7.5750000000000002</v>
      </c>
      <c r="S176" s="157">
        <v>0</v>
      </c>
      <c r="T176" s="158">
        <f t="shared" si="1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59" t="s">
        <v>189</v>
      </c>
      <c r="AT176" s="159" t="s">
        <v>224</v>
      </c>
      <c r="AU176" s="159" t="s">
        <v>102</v>
      </c>
      <c r="AY176" s="14" t="s">
        <v>157</v>
      </c>
      <c r="BE176" s="160">
        <f t="shared" si="14"/>
        <v>0</v>
      </c>
      <c r="BF176" s="160">
        <f t="shared" si="15"/>
        <v>0</v>
      </c>
      <c r="BG176" s="160">
        <f t="shared" si="16"/>
        <v>0</v>
      </c>
      <c r="BH176" s="160">
        <f t="shared" si="17"/>
        <v>0</v>
      </c>
      <c r="BI176" s="160">
        <f t="shared" si="18"/>
        <v>0</v>
      </c>
      <c r="BJ176" s="14" t="s">
        <v>102</v>
      </c>
      <c r="BK176" s="160">
        <f t="shared" si="19"/>
        <v>0</v>
      </c>
      <c r="BL176" s="14" t="s">
        <v>163</v>
      </c>
      <c r="BM176" s="159" t="s">
        <v>799</v>
      </c>
    </row>
    <row r="177" spans="1:65" s="2" customFormat="1" ht="24">
      <c r="A177" s="29"/>
      <c r="B177" s="146"/>
      <c r="C177" s="147" t="s">
        <v>356</v>
      </c>
      <c r="D177" s="147" t="s">
        <v>159</v>
      </c>
      <c r="E177" s="148" t="s">
        <v>800</v>
      </c>
      <c r="F177" s="149" t="s">
        <v>801</v>
      </c>
      <c r="G177" s="150" t="s">
        <v>342</v>
      </c>
      <c r="H177" s="151">
        <v>14</v>
      </c>
      <c r="I177" s="152"/>
      <c r="J177" s="153">
        <f t="shared" si="10"/>
        <v>0</v>
      </c>
      <c r="K177" s="154"/>
      <c r="L177" s="30"/>
      <c r="M177" s="155" t="s">
        <v>1</v>
      </c>
      <c r="N177" s="156" t="s">
        <v>40</v>
      </c>
      <c r="O177" s="55"/>
      <c r="P177" s="157">
        <f t="shared" si="11"/>
        <v>0</v>
      </c>
      <c r="Q177" s="157">
        <v>2.6440000000000002E-2</v>
      </c>
      <c r="R177" s="157">
        <f t="shared" si="12"/>
        <v>0.37015999999999999</v>
      </c>
      <c r="S177" s="157">
        <v>0</v>
      </c>
      <c r="T177" s="158">
        <f t="shared" si="13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59" t="s">
        <v>163</v>
      </c>
      <c r="AT177" s="159" t="s">
        <v>159</v>
      </c>
      <c r="AU177" s="159" t="s">
        <v>102</v>
      </c>
      <c r="AY177" s="14" t="s">
        <v>157</v>
      </c>
      <c r="BE177" s="160">
        <f t="shared" si="14"/>
        <v>0</v>
      </c>
      <c r="BF177" s="160">
        <f t="shared" si="15"/>
        <v>0</v>
      </c>
      <c r="BG177" s="160">
        <f t="shared" si="16"/>
        <v>0</v>
      </c>
      <c r="BH177" s="160">
        <f t="shared" si="17"/>
        <v>0</v>
      </c>
      <c r="BI177" s="160">
        <f t="shared" si="18"/>
        <v>0</v>
      </c>
      <c r="BJ177" s="14" t="s">
        <v>102</v>
      </c>
      <c r="BK177" s="160">
        <f t="shared" si="19"/>
        <v>0</v>
      </c>
      <c r="BL177" s="14" t="s">
        <v>163</v>
      </c>
      <c r="BM177" s="159" t="s">
        <v>802</v>
      </c>
    </row>
    <row r="178" spans="1:65" s="2" customFormat="1" ht="36">
      <c r="A178" s="29"/>
      <c r="B178" s="146"/>
      <c r="C178" s="161" t="s">
        <v>360</v>
      </c>
      <c r="D178" s="161" t="s">
        <v>224</v>
      </c>
      <c r="E178" s="162" t="s">
        <v>803</v>
      </c>
      <c r="F178" s="163" t="s">
        <v>804</v>
      </c>
      <c r="G178" s="164" t="s">
        <v>342</v>
      </c>
      <c r="H178" s="165">
        <v>14</v>
      </c>
      <c r="I178" s="166"/>
      <c r="J178" s="167">
        <f t="shared" si="10"/>
        <v>0</v>
      </c>
      <c r="K178" s="168"/>
      <c r="L178" s="169"/>
      <c r="M178" s="170" t="s">
        <v>1</v>
      </c>
      <c r="N178" s="171" t="s">
        <v>40</v>
      </c>
      <c r="O178" s="55"/>
      <c r="P178" s="157">
        <f t="shared" si="11"/>
        <v>0</v>
      </c>
      <c r="Q178" s="157">
        <v>2.1</v>
      </c>
      <c r="R178" s="157">
        <f t="shared" si="12"/>
        <v>29.4</v>
      </c>
      <c r="S178" s="157">
        <v>0</v>
      </c>
      <c r="T178" s="158">
        <f t="shared" si="13"/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59" t="s">
        <v>189</v>
      </c>
      <c r="AT178" s="159" t="s">
        <v>224</v>
      </c>
      <c r="AU178" s="159" t="s">
        <v>102</v>
      </c>
      <c r="AY178" s="14" t="s">
        <v>157</v>
      </c>
      <c r="BE178" s="160">
        <f t="shared" si="14"/>
        <v>0</v>
      </c>
      <c r="BF178" s="160">
        <f t="shared" si="15"/>
        <v>0</v>
      </c>
      <c r="BG178" s="160">
        <f t="shared" si="16"/>
        <v>0</v>
      </c>
      <c r="BH178" s="160">
        <f t="shared" si="17"/>
        <v>0</v>
      </c>
      <c r="BI178" s="160">
        <f t="shared" si="18"/>
        <v>0</v>
      </c>
      <c r="BJ178" s="14" t="s">
        <v>102</v>
      </c>
      <c r="BK178" s="160">
        <f t="shared" si="19"/>
        <v>0</v>
      </c>
      <c r="BL178" s="14" t="s">
        <v>163</v>
      </c>
      <c r="BM178" s="159" t="s">
        <v>805</v>
      </c>
    </row>
    <row r="179" spans="1:65" s="2" customFormat="1" ht="24">
      <c r="A179" s="29"/>
      <c r="B179" s="146"/>
      <c r="C179" s="147" t="s">
        <v>364</v>
      </c>
      <c r="D179" s="147" t="s">
        <v>159</v>
      </c>
      <c r="E179" s="148" t="s">
        <v>806</v>
      </c>
      <c r="F179" s="149" t="s">
        <v>807</v>
      </c>
      <c r="G179" s="150" t="s">
        <v>342</v>
      </c>
      <c r="H179" s="151">
        <v>5</v>
      </c>
      <c r="I179" s="152"/>
      <c r="J179" s="153">
        <f t="shared" si="10"/>
        <v>0</v>
      </c>
      <c r="K179" s="154"/>
      <c r="L179" s="30"/>
      <c r="M179" s="155" t="s">
        <v>1</v>
      </c>
      <c r="N179" s="156" t="s">
        <v>40</v>
      </c>
      <c r="O179" s="55"/>
      <c r="P179" s="157">
        <f t="shared" si="11"/>
        <v>0</v>
      </c>
      <c r="Q179" s="157">
        <v>6.3E-3</v>
      </c>
      <c r="R179" s="157">
        <f t="shared" si="12"/>
        <v>3.15E-2</v>
      </c>
      <c r="S179" s="157">
        <v>0</v>
      </c>
      <c r="T179" s="158">
        <f t="shared" si="13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59" t="s">
        <v>163</v>
      </c>
      <c r="AT179" s="159" t="s">
        <v>159</v>
      </c>
      <c r="AU179" s="159" t="s">
        <v>102</v>
      </c>
      <c r="AY179" s="14" t="s">
        <v>157</v>
      </c>
      <c r="BE179" s="160">
        <f t="shared" si="14"/>
        <v>0</v>
      </c>
      <c r="BF179" s="160">
        <f t="shared" si="15"/>
        <v>0</v>
      </c>
      <c r="BG179" s="160">
        <f t="shared" si="16"/>
        <v>0</v>
      </c>
      <c r="BH179" s="160">
        <f t="shared" si="17"/>
        <v>0</v>
      </c>
      <c r="BI179" s="160">
        <f t="shared" si="18"/>
        <v>0</v>
      </c>
      <c r="BJ179" s="14" t="s">
        <v>102</v>
      </c>
      <c r="BK179" s="160">
        <f t="shared" si="19"/>
        <v>0</v>
      </c>
      <c r="BL179" s="14" t="s">
        <v>163</v>
      </c>
      <c r="BM179" s="159" t="s">
        <v>808</v>
      </c>
    </row>
    <row r="180" spans="1:65" s="2" customFormat="1" ht="16.5" customHeight="1">
      <c r="A180" s="29"/>
      <c r="B180" s="146"/>
      <c r="C180" s="161" t="s">
        <v>368</v>
      </c>
      <c r="D180" s="161" t="s">
        <v>224</v>
      </c>
      <c r="E180" s="162" t="s">
        <v>809</v>
      </c>
      <c r="F180" s="163" t="s">
        <v>810</v>
      </c>
      <c r="G180" s="164" t="s">
        <v>342</v>
      </c>
      <c r="H180" s="165">
        <v>5</v>
      </c>
      <c r="I180" s="166"/>
      <c r="J180" s="167">
        <f t="shared" si="10"/>
        <v>0</v>
      </c>
      <c r="K180" s="168"/>
      <c r="L180" s="169"/>
      <c r="M180" s="170" t="s">
        <v>1</v>
      </c>
      <c r="N180" s="171" t="s">
        <v>40</v>
      </c>
      <c r="O180" s="55"/>
      <c r="P180" s="157">
        <f t="shared" si="11"/>
        <v>0</v>
      </c>
      <c r="Q180" s="157">
        <v>5.6800000000000003E-2</v>
      </c>
      <c r="R180" s="157">
        <f t="shared" si="12"/>
        <v>0.28399999999999997</v>
      </c>
      <c r="S180" s="157">
        <v>0</v>
      </c>
      <c r="T180" s="158">
        <f t="shared" si="13"/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59" t="s">
        <v>189</v>
      </c>
      <c r="AT180" s="159" t="s">
        <v>224</v>
      </c>
      <c r="AU180" s="159" t="s">
        <v>102</v>
      </c>
      <c r="AY180" s="14" t="s">
        <v>157</v>
      </c>
      <c r="BE180" s="160">
        <f t="shared" si="14"/>
        <v>0</v>
      </c>
      <c r="BF180" s="160">
        <f t="shared" si="15"/>
        <v>0</v>
      </c>
      <c r="BG180" s="160">
        <f t="shared" si="16"/>
        <v>0</v>
      </c>
      <c r="BH180" s="160">
        <f t="shared" si="17"/>
        <v>0</v>
      </c>
      <c r="BI180" s="160">
        <f t="shared" si="18"/>
        <v>0</v>
      </c>
      <c r="BJ180" s="14" t="s">
        <v>102</v>
      </c>
      <c r="BK180" s="160">
        <f t="shared" si="19"/>
        <v>0</v>
      </c>
      <c r="BL180" s="14" t="s">
        <v>163</v>
      </c>
      <c r="BM180" s="159" t="s">
        <v>811</v>
      </c>
    </row>
    <row r="181" spans="1:65" s="2" customFormat="1" ht="24">
      <c r="A181" s="29"/>
      <c r="B181" s="146"/>
      <c r="C181" s="147" t="s">
        <v>373</v>
      </c>
      <c r="D181" s="147" t="s">
        <v>159</v>
      </c>
      <c r="E181" s="148" t="s">
        <v>812</v>
      </c>
      <c r="F181" s="149" t="s">
        <v>813</v>
      </c>
      <c r="G181" s="150" t="s">
        <v>342</v>
      </c>
      <c r="H181" s="151">
        <v>10</v>
      </c>
      <c r="I181" s="152"/>
      <c r="J181" s="153">
        <f t="shared" si="10"/>
        <v>0</v>
      </c>
      <c r="K181" s="154"/>
      <c r="L181" s="30"/>
      <c r="M181" s="155" t="s">
        <v>1</v>
      </c>
      <c r="N181" s="156" t="s">
        <v>40</v>
      </c>
      <c r="O181" s="55"/>
      <c r="P181" s="157">
        <f t="shared" si="11"/>
        <v>0</v>
      </c>
      <c r="Q181" s="157">
        <v>7.0200000000000002E-3</v>
      </c>
      <c r="R181" s="157">
        <f t="shared" si="12"/>
        <v>7.0199999999999999E-2</v>
      </c>
      <c r="S181" s="157">
        <v>0</v>
      </c>
      <c r="T181" s="158">
        <f t="shared" si="13"/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59" t="s">
        <v>163</v>
      </c>
      <c r="AT181" s="159" t="s">
        <v>159</v>
      </c>
      <c r="AU181" s="159" t="s">
        <v>102</v>
      </c>
      <c r="AY181" s="14" t="s">
        <v>157</v>
      </c>
      <c r="BE181" s="160">
        <f t="shared" si="14"/>
        <v>0</v>
      </c>
      <c r="BF181" s="160">
        <f t="shared" si="15"/>
        <v>0</v>
      </c>
      <c r="BG181" s="160">
        <f t="shared" si="16"/>
        <v>0</v>
      </c>
      <c r="BH181" s="160">
        <f t="shared" si="17"/>
        <v>0</v>
      </c>
      <c r="BI181" s="160">
        <f t="shared" si="18"/>
        <v>0</v>
      </c>
      <c r="BJ181" s="14" t="s">
        <v>102</v>
      </c>
      <c r="BK181" s="160">
        <f t="shared" si="19"/>
        <v>0</v>
      </c>
      <c r="BL181" s="14" t="s">
        <v>163</v>
      </c>
      <c r="BM181" s="159" t="s">
        <v>814</v>
      </c>
    </row>
    <row r="182" spans="1:65" s="2" customFormat="1" ht="16.5" customHeight="1">
      <c r="A182" s="29"/>
      <c r="B182" s="146"/>
      <c r="C182" s="161" t="s">
        <v>377</v>
      </c>
      <c r="D182" s="161" t="s">
        <v>224</v>
      </c>
      <c r="E182" s="162" t="s">
        <v>815</v>
      </c>
      <c r="F182" s="163" t="s">
        <v>816</v>
      </c>
      <c r="G182" s="164" t="s">
        <v>342</v>
      </c>
      <c r="H182" s="165">
        <v>10</v>
      </c>
      <c r="I182" s="166"/>
      <c r="J182" s="167">
        <f t="shared" si="10"/>
        <v>0</v>
      </c>
      <c r="K182" s="168"/>
      <c r="L182" s="169"/>
      <c r="M182" s="170" t="s">
        <v>1</v>
      </c>
      <c r="N182" s="171" t="s">
        <v>40</v>
      </c>
      <c r="O182" s="55"/>
      <c r="P182" s="157">
        <f t="shared" si="11"/>
        <v>0</v>
      </c>
      <c r="Q182" s="157">
        <v>8.6400000000000005E-2</v>
      </c>
      <c r="R182" s="157">
        <f t="shared" si="12"/>
        <v>0.86399999999999999</v>
      </c>
      <c r="S182" s="157">
        <v>0</v>
      </c>
      <c r="T182" s="158">
        <f t="shared" si="13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59" t="s">
        <v>189</v>
      </c>
      <c r="AT182" s="159" t="s">
        <v>224</v>
      </c>
      <c r="AU182" s="159" t="s">
        <v>102</v>
      </c>
      <c r="AY182" s="14" t="s">
        <v>157</v>
      </c>
      <c r="BE182" s="160">
        <f t="shared" si="14"/>
        <v>0</v>
      </c>
      <c r="BF182" s="160">
        <f t="shared" si="15"/>
        <v>0</v>
      </c>
      <c r="BG182" s="160">
        <f t="shared" si="16"/>
        <v>0</v>
      </c>
      <c r="BH182" s="160">
        <f t="shared" si="17"/>
        <v>0</v>
      </c>
      <c r="BI182" s="160">
        <f t="shared" si="18"/>
        <v>0</v>
      </c>
      <c r="BJ182" s="14" t="s">
        <v>102</v>
      </c>
      <c r="BK182" s="160">
        <f t="shared" si="19"/>
        <v>0</v>
      </c>
      <c r="BL182" s="14" t="s">
        <v>163</v>
      </c>
      <c r="BM182" s="159" t="s">
        <v>817</v>
      </c>
    </row>
    <row r="183" spans="1:65" s="2" customFormat="1" ht="33" customHeight="1">
      <c r="A183" s="29"/>
      <c r="B183" s="146"/>
      <c r="C183" s="147" t="s">
        <v>381</v>
      </c>
      <c r="D183" s="147" t="s">
        <v>159</v>
      </c>
      <c r="E183" s="148" t="s">
        <v>818</v>
      </c>
      <c r="F183" s="149" t="s">
        <v>819</v>
      </c>
      <c r="G183" s="150" t="s">
        <v>175</v>
      </c>
      <c r="H183" s="151">
        <v>3</v>
      </c>
      <c r="I183" s="152"/>
      <c r="J183" s="153">
        <f t="shared" si="10"/>
        <v>0</v>
      </c>
      <c r="K183" s="154"/>
      <c r="L183" s="30"/>
      <c r="M183" s="155" t="s">
        <v>1</v>
      </c>
      <c r="N183" s="156" t="s">
        <v>40</v>
      </c>
      <c r="O183" s="55"/>
      <c r="P183" s="157">
        <f t="shared" si="11"/>
        <v>0</v>
      </c>
      <c r="Q183" s="157">
        <v>2.19407</v>
      </c>
      <c r="R183" s="157">
        <f t="shared" si="12"/>
        <v>6.5822099999999999</v>
      </c>
      <c r="S183" s="157">
        <v>0</v>
      </c>
      <c r="T183" s="158">
        <f t="shared" si="13"/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59" t="s">
        <v>163</v>
      </c>
      <c r="AT183" s="159" t="s">
        <v>159</v>
      </c>
      <c r="AU183" s="159" t="s">
        <v>102</v>
      </c>
      <c r="AY183" s="14" t="s">
        <v>157</v>
      </c>
      <c r="BE183" s="160">
        <f t="shared" si="14"/>
        <v>0</v>
      </c>
      <c r="BF183" s="160">
        <f t="shared" si="15"/>
        <v>0</v>
      </c>
      <c r="BG183" s="160">
        <f t="shared" si="16"/>
        <v>0</v>
      </c>
      <c r="BH183" s="160">
        <f t="shared" si="17"/>
        <v>0</v>
      </c>
      <c r="BI183" s="160">
        <f t="shared" si="18"/>
        <v>0</v>
      </c>
      <c r="BJ183" s="14" t="s">
        <v>102</v>
      </c>
      <c r="BK183" s="160">
        <f t="shared" si="19"/>
        <v>0</v>
      </c>
      <c r="BL183" s="14" t="s">
        <v>163</v>
      </c>
      <c r="BM183" s="159" t="s">
        <v>820</v>
      </c>
    </row>
    <row r="184" spans="1:65" s="2" customFormat="1" ht="21.75" customHeight="1">
      <c r="A184" s="29"/>
      <c r="B184" s="146"/>
      <c r="C184" s="147" t="s">
        <v>385</v>
      </c>
      <c r="D184" s="147" t="s">
        <v>159</v>
      </c>
      <c r="E184" s="148" t="s">
        <v>821</v>
      </c>
      <c r="F184" s="149" t="s">
        <v>822</v>
      </c>
      <c r="G184" s="150" t="s">
        <v>171</v>
      </c>
      <c r="H184" s="151">
        <v>490</v>
      </c>
      <c r="I184" s="152"/>
      <c r="J184" s="153">
        <f t="shared" si="10"/>
        <v>0</v>
      </c>
      <c r="K184" s="154"/>
      <c r="L184" s="30"/>
      <c r="M184" s="155" t="s">
        <v>1</v>
      </c>
      <c r="N184" s="156" t="s">
        <v>40</v>
      </c>
      <c r="O184" s="55"/>
      <c r="P184" s="157">
        <f t="shared" si="11"/>
        <v>0</v>
      </c>
      <c r="Q184" s="157">
        <v>9.0000000000000006E-5</v>
      </c>
      <c r="R184" s="157">
        <f t="shared" si="12"/>
        <v>4.41E-2</v>
      </c>
      <c r="S184" s="157">
        <v>0</v>
      </c>
      <c r="T184" s="158">
        <f t="shared" si="13"/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59" t="s">
        <v>163</v>
      </c>
      <c r="AT184" s="159" t="s">
        <v>159</v>
      </c>
      <c r="AU184" s="159" t="s">
        <v>102</v>
      </c>
      <c r="AY184" s="14" t="s">
        <v>157</v>
      </c>
      <c r="BE184" s="160">
        <f t="shared" si="14"/>
        <v>0</v>
      </c>
      <c r="BF184" s="160">
        <f t="shared" si="15"/>
        <v>0</v>
      </c>
      <c r="BG184" s="160">
        <f t="shared" si="16"/>
        <v>0</v>
      </c>
      <c r="BH184" s="160">
        <f t="shared" si="17"/>
        <v>0</v>
      </c>
      <c r="BI184" s="160">
        <f t="shared" si="18"/>
        <v>0</v>
      </c>
      <c r="BJ184" s="14" t="s">
        <v>102</v>
      </c>
      <c r="BK184" s="160">
        <f t="shared" si="19"/>
        <v>0</v>
      </c>
      <c r="BL184" s="14" t="s">
        <v>163</v>
      </c>
      <c r="BM184" s="159" t="s">
        <v>823</v>
      </c>
    </row>
    <row r="185" spans="1:65" s="2" customFormat="1" ht="24">
      <c r="A185" s="29"/>
      <c r="B185" s="146"/>
      <c r="C185" s="147" t="s">
        <v>389</v>
      </c>
      <c r="D185" s="147" t="s">
        <v>159</v>
      </c>
      <c r="E185" s="148" t="s">
        <v>824</v>
      </c>
      <c r="F185" s="149" t="s">
        <v>825</v>
      </c>
      <c r="G185" s="150" t="s">
        <v>171</v>
      </c>
      <c r="H185" s="151">
        <v>490</v>
      </c>
      <c r="I185" s="152"/>
      <c r="J185" s="153">
        <f t="shared" si="10"/>
        <v>0</v>
      </c>
      <c r="K185" s="154"/>
      <c r="L185" s="30"/>
      <c r="M185" s="155" t="s">
        <v>1</v>
      </c>
      <c r="N185" s="156" t="s">
        <v>40</v>
      </c>
      <c r="O185" s="55"/>
      <c r="P185" s="157">
        <f t="shared" si="11"/>
        <v>0</v>
      </c>
      <c r="Q185" s="157">
        <v>1E-4</v>
      </c>
      <c r="R185" s="157">
        <f t="shared" si="12"/>
        <v>4.9000000000000002E-2</v>
      </c>
      <c r="S185" s="157">
        <v>0</v>
      </c>
      <c r="T185" s="158">
        <f t="shared" si="13"/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59" t="s">
        <v>163</v>
      </c>
      <c r="AT185" s="159" t="s">
        <v>159</v>
      </c>
      <c r="AU185" s="159" t="s">
        <v>102</v>
      </c>
      <c r="AY185" s="14" t="s">
        <v>157</v>
      </c>
      <c r="BE185" s="160">
        <f t="shared" si="14"/>
        <v>0</v>
      </c>
      <c r="BF185" s="160">
        <f t="shared" si="15"/>
        <v>0</v>
      </c>
      <c r="BG185" s="160">
        <f t="shared" si="16"/>
        <v>0</v>
      </c>
      <c r="BH185" s="160">
        <f t="shared" si="17"/>
        <v>0</v>
      </c>
      <c r="BI185" s="160">
        <f t="shared" si="18"/>
        <v>0</v>
      </c>
      <c r="BJ185" s="14" t="s">
        <v>102</v>
      </c>
      <c r="BK185" s="160">
        <f t="shared" si="19"/>
        <v>0</v>
      </c>
      <c r="BL185" s="14" t="s">
        <v>163</v>
      </c>
      <c r="BM185" s="159" t="s">
        <v>826</v>
      </c>
    </row>
    <row r="186" spans="1:65" s="12" customFormat="1" ht="22.9" customHeight="1">
      <c r="B186" s="133"/>
      <c r="D186" s="134" t="s">
        <v>73</v>
      </c>
      <c r="E186" s="144" t="s">
        <v>521</v>
      </c>
      <c r="F186" s="144" t="s">
        <v>522</v>
      </c>
      <c r="I186" s="136"/>
      <c r="J186" s="145">
        <f>BK186</f>
        <v>0</v>
      </c>
      <c r="L186" s="133"/>
      <c r="M186" s="138"/>
      <c r="N186" s="139"/>
      <c r="O186" s="139"/>
      <c r="P186" s="140">
        <f>P187</f>
        <v>0</v>
      </c>
      <c r="Q186" s="139"/>
      <c r="R186" s="140">
        <f>R187</f>
        <v>0</v>
      </c>
      <c r="S186" s="139"/>
      <c r="T186" s="141">
        <f>T187</f>
        <v>0</v>
      </c>
      <c r="AR186" s="134" t="s">
        <v>82</v>
      </c>
      <c r="AT186" s="142" t="s">
        <v>73</v>
      </c>
      <c r="AU186" s="142" t="s">
        <v>82</v>
      </c>
      <c r="AY186" s="134" t="s">
        <v>157</v>
      </c>
      <c r="BK186" s="143">
        <f>BK187</f>
        <v>0</v>
      </c>
    </row>
    <row r="187" spans="1:65" s="2" customFormat="1" ht="33" customHeight="1">
      <c r="A187" s="29"/>
      <c r="B187" s="146"/>
      <c r="C187" s="147" t="s">
        <v>393</v>
      </c>
      <c r="D187" s="147" t="s">
        <v>159</v>
      </c>
      <c r="E187" s="148" t="s">
        <v>827</v>
      </c>
      <c r="F187" s="149" t="s">
        <v>828</v>
      </c>
      <c r="G187" s="150" t="s">
        <v>227</v>
      </c>
      <c r="H187" s="151">
        <v>885.50800000000004</v>
      </c>
      <c r="I187" s="152"/>
      <c r="J187" s="153">
        <f>ROUND(I187*H187,2)</f>
        <v>0</v>
      </c>
      <c r="K187" s="154"/>
      <c r="L187" s="30"/>
      <c r="M187" s="155" t="s">
        <v>1</v>
      </c>
      <c r="N187" s="156" t="s">
        <v>40</v>
      </c>
      <c r="O187" s="55"/>
      <c r="P187" s="157">
        <f>O187*H187</f>
        <v>0</v>
      </c>
      <c r="Q187" s="157">
        <v>0</v>
      </c>
      <c r="R187" s="157">
        <f>Q187*H187</f>
        <v>0</v>
      </c>
      <c r="S187" s="157">
        <v>0</v>
      </c>
      <c r="T187" s="158">
        <f>S187*H187</f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59" t="s">
        <v>163</v>
      </c>
      <c r="AT187" s="159" t="s">
        <v>159</v>
      </c>
      <c r="AU187" s="159" t="s">
        <v>102</v>
      </c>
      <c r="AY187" s="14" t="s">
        <v>157</v>
      </c>
      <c r="BE187" s="160">
        <f>IF(N187="základná",J187,0)</f>
        <v>0</v>
      </c>
      <c r="BF187" s="160">
        <f>IF(N187="znížená",J187,0)</f>
        <v>0</v>
      </c>
      <c r="BG187" s="160">
        <f>IF(N187="zákl. prenesená",J187,0)</f>
        <v>0</v>
      </c>
      <c r="BH187" s="160">
        <f>IF(N187="zníž. prenesená",J187,0)</f>
        <v>0</v>
      </c>
      <c r="BI187" s="160">
        <f>IF(N187="nulová",J187,0)</f>
        <v>0</v>
      </c>
      <c r="BJ187" s="14" t="s">
        <v>102</v>
      </c>
      <c r="BK187" s="160">
        <f>ROUND(I187*H187,2)</f>
        <v>0</v>
      </c>
      <c r="BL187" s="14" t="s">
        <v>163</v>
      </c>
      <c r="BM187" s="159" t="s">
        <v>829</v>
      </c>
    </row>
    <row r="188" spans="1:65" s="12" customFormat="1" ht="25.9" customHeight="1">
      <c r="B188" s="133"/>
      <c r="D188" s="134" t="s">
        <v>73</v>
      </c>
      <c r="E188" s="135" t="s">
        <v>580</v>
      </c>
      <c r="F188" s="135" t="s">
        <v>581</v>
      </c>
      <c r="I188" s="136"/>
      <c r="J188" s="137">
        <f>BK188</f>
        <v>0</v>
      </c>
      <c r="L188" s="133"/>
      <c r="M188" s="138"/>
      <c r="N188" s="139"/>
      <c r="O188" s="139"/>
      <c r="P188" s="140">
        <f>P189</f>
        <v>0</v>
      </c>
      <c r="Q188" s="139"/>
      <c r="R188" s="140">
        <f>R189</f>
        <v>0</v>
      </c>
      <c r="S188" s="139"/>
      <c r="T188" s="141">
        <f>T189</f>
        <v>0</v>
      </c>
      <c r="AR188" s="134" t="s">
        <v>163</v>
      </c>
      <c r="AT188" s="142" t="s">
        <v>73</v>
      </c>
      <c r="AU188" s="142" t="s">
        <v>74</v>
      </c>
      <c r="AY188" s="134" t="s">
        <v>157</v>
      </c>
      <c r="BK188" s="143">
        <f>BK189</f>
        <v>0</v>
      </c>
    </row>
    <row r="189" spans="1:65" s="2" customFormat="1" ht="24">
      <c r="A189" s="29"/>
      <c r="B189" s="146"/>
      <c r="C189" s="147" t="s">
        <v>397</v>
      </c>
      <c r="D189" s="147" t="s">
        <v>159</v>
      </c>
      <c r="E189" s="148" t="s">
        <v>583</v>
      </c>
      <c r="F189" s="149" t="s">
        <v>584</v>
      </c>
      <c r="G189" s="150" t="s">
        <v>585</v>
      </c>
      <c r="H189" s="151">
        <v>1</v>
      </c>
      <c r="I189" s="152"/>
      <c r="J189" s="153">
        <f>ROUND(I189*H189,2)</f>
        <v>0</v>
      </c>
      <c r="K189" s="154"/>
      <c r="L189" s="30"/>
      <c r="M189" s="172" t="s">
        <v>1</v>
      </c>
      <c r="N189" s="173" t="s">
        <v>40</v>
      </c>
      <c r="O189" s="174"/>
      <c r="P189" s="175">
        <f>O189*H189</f>
        <v>0</v>
      </c>
      <c r="Q189" s="175">
        <v>0</v>
      </c>
      <c r="R189" s="175">
        <f>Q189*H189</f>
        <v>0</v>
      </c>
      <c r="S189" s="175">
        <v>0</v>
      </c>
      <c r="T189" s="176">
        <f>S189*H189</f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59" t="s">
        <v>586</v>
      </c>
      <c r="AT189" s="159" t="s">
        <v>159</v>
      </c>
      <c r="AU189" s="159" t="s">
        <v>82</v>
      </c>
      <c r="AY189" s="14" t="s">
        <v>157</v>
      </c>
      <c r="BE189" s="160">
        <f>IF(N189="základná",J189,0)</f>
        <v>0</v>
      </c>
      <c r="BF189" s="160">
        <f>IF(N189="znížená",J189,0)</f>
        <v>0</v>
      </c>
      <c r="BG189" s="160">
        <f>IF(N189="zákl. prenesená",J189,0)</f>
        <v>0</v>
      </c>
      <c r="BH189" s="160">
        <f>IF(N189="zníž. prenesená",J189,0)</f>
        <v>0</v>
      </c>
      <c r="BI189" s="160">
        <f>IF(N189="nulová",J189,0)</f>
        <v>0</v>
      </c>
      <c r="BJ189" s="14" t="s">
        <v>102</v>
      </c>
      <c r="BK189" s="160">
        <f>ROUND(I189*H189,2)</f>
        <v>0</v>
      </c>
      <c r="BL189" s="14" t="s">
        <v>586</v>
      </c>
      <c r="BM189" s="159" t="s">
        <v>830</v>
      </c>
    </row>
    <row r="190" spans="1:65" s="2" customFormat="1" ht="6.95" customHeight="1">
      <c r="A190" s="29"/>
      <c r="B190" s="44"/>
      <c r="C190" s="45"/>
      <c r="D190" s="45"/>
      <c r="E190" s="45"/>
      <c r="F190" s="45"/>
      <c r="G190" s="45"/>
      <c r="H190" s="45"/>
      <c r="I190" s="45"/>
      <c r="J190" s="45"/>
      <c r="K190" s="45"/>
      <c r="L190" s="30"/>
      <c r="M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</row>
  </sheetData>
  <autoFilter ref="C122:K189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88" fitToHeight="100" orientation="portrait" r:id="rId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50"/>
  <sheetViews>
    <sheetView showGridLines="0" topLeftCell="A111" workbookViewId="0">
      <selection activeCell="I130" sqref="I130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07" t="s">
        <v>5</v>
      </c>
      <c r="M2" s="192"/>
      <c r="N2" s="192"/>
      <c r="O2" s="192"/>
      <c r="P2" s="192"/>
      <c r="Q2" s="192"/>
      <c r="R2" s="192"/>
      <c r="S2" s="192"/>
      <c r="T2" s="192"/>
      <c r="U2" s="192"/>
      <c r="V2" s="192"/>
      <c r="AT2" s="14" t="s">
        <v>92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74</v>
      </c>
    </row>
    <row r="4" spans="1:46" s="1" customFormat="1" ht="24.95" customHeight="1">
      <c r="B4" s="17"/>
      <c r="D4" s="18" t="s">
        <v>122</v>
      </c>
      <c r="L4" s="17"/>
      <c r="M4" s="95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15</v>
      </c>
      <c r="L6" s="17"/>
    </row>
    <row r="7" spans="1:46" s="1" customFormat="1" ht="16.5" customHeight="1">
      <c r="B7" s="17"/>
      <c r="E7" s="223" t="str">
        <f>'Rekapitulácia stavby'!K6</f>
        <v>PD Žakovce, MK a IS pre IBV 22RD</v>
      </c>
      <c r="F7" s="224"/>
      <c r="G7" s="224"/>
      <c r="H7" s="224"/>
      <c r="L7" s="17"/>
    </row>
    <row r="8" spans="1:46" s="2" customFormat="1" ht="12" customHeight="1">
      <c r="A8" s="29"/>
      <c r="B8" s="30"/>
      <c r="C8" s="29"/>
      <c r="D8" s="24" t="s">
        <v>123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85" t="s">
        <v>831</v>
      </c>
      <c r="F9" s="225"/>
      <c r="G9" s="225"/>
      <c r="H9" s="225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17</v>
      </c>
      <c r="E11" s="29"/>
      <c r="F11" s="22" t="s">
        <v>1</v>
      </c>
      <c r="G11" s="29"/>
      <c r="H11" s="29"/>
      <c r="I11" s="24" t="s">
        <v>18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19</v>
      </c>
      <c r="E12" s="29"/>
      <c r="F12" s="22" t="s">
        <v>20</v>
      </c>
      <c r="G12" s="29"/>
      <c r="H12" s="29"/>
      <c r="I12" s="24" t="s">
        <v>21</v>
      </c>
      <c r="J12" s="52" t="str">
        <f>'Rekapitulácia stavby'!AN8</f>
        <v>Vyplň údaj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22</v>
      </c>
      <c r="E14" s="29"/>
      <c r="F14" s="29"/>
      <c r="G14" s="29"/>
      <c r="H14" s="29"/>
      <c r="I14" s="24" t="s">
        <v>23</v>
      </c>
      <c r="J14" s="22" t="s">
        <v>2186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tr">
        <f>'01 - SO 01 Miestne komuni...'!E15</f>
        <v>Obec Žakovce, Žakovce 55, 059 73 Žakovce</v>
      </c>
      <c r="F15" s="29"/>
      <c r="G15" s="29"/>
      <c r="H15" s="29"/>
      <c r="I15" s="24" t="s">
        <v>25</v>
      </c>
      <c r="J15" s="22" t="s">
        <v>2187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24" t="s">
        <v>23</v>
      </c>
      <c r="J17" s="25" t="str">
        <f>'Rekapitulácia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26" t="str">
        <f>'Rekapitulácia stavby'!E14</f>
        <v>Vyplň údaj</v>
      </c>
      <c r="F18" s="191"/>
      <c r="G18" s="191"/>
      <c r="H18" s="191"/>
      <c r="I18" s="24" t="s">
        <v>25</v>
      </c>
      <c r="J18" s="25" t="str">
        <f>'Rekapitulácia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24" t="s">
        <v>23</v>
      </c>
      <c r="J20" s="22" t="s">
        <v>1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29</v>
      </c>
      <c r="F21" s="29"/>
      <c r="G21" s="29"/>
      <c r="H21" s="29"/>
      <c r="I21" s="24" t="s">
        <v>25</v>
      </c>
      <c r="J21" s="22" t="s">
        <v>1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23</v>
      </c>
      <c r="J23" s="22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32</v>
      </c>
      <c r="F24" s="29"/>
      <c r="G24" s="29"/>
      <c r="H24" s="29"/>
      <c r="I24" s="24" t="s">
        <v>25</v>
      </c>
      <c r="J24" s="22" t="s">
        <v>1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33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6"/>
      <c r="B27" s="97"/>
      <c r="C27" s="96"/>
      <c r="D27" s="96"/>
      <c r="E27" s="196" t="s">
        <v>1</v>
      </c>
      <c r="F27" s="196"/>
      <c r="G27" s="196"/>
      <c r="H27" s="196"/>
      <c r="I27" s="96"/>
      <c r="J27" s="96"/>
      <c r="K27" s="96"/>
      <c r="L27" s="98"/>
      <c r="S27" s="96"/>
      <c r="T27" s="96"/>
      <c r="U27" s="96"/>
      <c r="V27" s="96"/>
      <c r="W27" s="96"/>
      <c r="X27" s="96"/>
      <c r="Y27" s="96"/>
      <c r="Z27" s="96"/>
      <c r="AA27" s="96"/>
      <c r="AB27" s="96"/>
      <c r="AC27" s="96"/>
      <c r="AD27" s="96"/>
      <c r="AE27" s="96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9" t="s">
        <v>34</v>
      </c>
      <c r="E30" s="29"/>
      <c r="F30" s="29"/>
      <c r="G30" s="29"/>
      <c r="H30" s="29"/>
      <c r="I30" s="29"/>
      <c r="J30" s="68">
        <f>ROUND(J127,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36</v>
      </c>
      <c r="G32" s="29"/>
      <c r="H32" s="29"/>
      <c r="I32" s="33" t="s">
        <v>35</v>
      </c>
      <c r="J32" s="33" t="s">
        <v>37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100" t="s">
        <v>38</v>
      </c>
      <c r="E33" s="24" t="s">
        <v>39</v>
      </c>
      <c r="F33" s="101">
        <f>ROUND((SUM(BE127:BE249)),  2)</f>
        <v>0</v>
      </c>
      <c r="G33" s="29"/>
      <c r="H33" s="29"/>
      <c r="I33" s="102">
        <v>0.2</v>
      </c>
      <c r="J33" s="101">
        <f>ROUND(((SUM(BE127:BE249))*I33),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40</v>
      </c>
      <c r="F34" s="101">
        <f>ROUND((SUM(BF127:BF249)),  2)</f>
        <v>0</v>
      </c>
      <c r="G34" s="29"/>
      <c r="H34" s="29"/>
      <c r="I34" s="102">
        <v>0.2</v>
      </c>
      <c r="J34" s="101">
        <f>ROUND(((SUM(BF127:BF249))*I34),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41</v>
      </c>
      <c r="F35" s="101">
        <f>ROUND((SUM(BG127:BG249)),  2)</f>
        <v>0</v>
      </c>
      <c r="G35" s="29"/>
      <c r="H35" s="29"/>
      <c r="I35" s="102">
        <v>0.2</v>
      </c>
      <c r="J35" s="101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42</v>
      </c>
      <c r="F36" s="101">
        <f>ROUND((SUM(BH127:BH249)),  2)</f>
        <v>0</v>
      </c>
      <c r="G36" s="29"/>
      <c r="H36" s="29"/>
      <c r="I36" s="102">
        <v>0.2</v>
      </c>
      <c r="J36" s="101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43</v>
      </c>
      <c r="F37" s="101">
        <f>ROUND((SUM(BI127:BI249)),  2)</f>
        <v>0</v>
      </c>
      <c r="G37" s="29"/>
      <c r="H37" s="29"/>
      <c r="I37" s="102">
        <v>0</v>
      </c>
      <c r="J37" s="101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3"/>
      <c r="D39" s="104" t="s">
        <v>44</v>
      </c>
      <c r="E39" s="57"/>
      <c r="F39" s="57"/>
      <c r="G39" s="105" t="s">
        <v>45</v>
      </c>
      <c r="H39" s="106" t="s">
        <v>46</v>
      </c>
      <c r="I39" s="57"/>
      <c r="J39" s="107">
        <f>SUM(J30:J37)</f>
        <v>0</v>
      </c>
      <c r="K39" s="108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3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29"/>
      <c r="B61" s="30"/>
      <c r="C61" s="29"/>
      <c r="D61" s="42" t="s">
        <v>49</v>
      </c>
      <c r="E61" s="32"/>
      <c r="F61" s="109" t="s">
        <v>50</v>
      </c>
      <c r="G61" s="42" t="s">
        <v>49</v>
      </c>
      <c r="H61" s="32"/>
      <c r="I61" s="32"/>
      <c r="J61" s="110" t="s">
        <v>50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29"/>
      <c r="B65" s="30"/>
      <c r="C65" s="29"/>
      <c r="D65" s="40" t="s">
        <v>51</v>
      </c>
      <c r="E65" s="43"/>
      <c r="F65" s="43"/>
      <c r="G65" s="40" t="s">
        <v>52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29"/>
      <c r="B76" s="30"/>
      <c r="C76" s="29"/>
      <c r="D76" s="42" t="s">
        <v>49</v>
      </c>
      <c r="E76" s="32"/>
      <c r="F76" s="109" t="s">
        <v>50</v>
      </c>
      <c r="G76" s="42" t="s">
        <v>49</v>
      </c>
      <c r="H76" s="32"/>
      <c r="I76" s="32"/>
      <c r="J76" s="110" t="s">
        <v>50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125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15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23" t="str">
        <f>E7</f>
        <v>PD Žakovce, MK a IS pre IBV 22RD</v>
      </c>
      <c r="F85" s="224"/>
      <c r="G85" s="224"/>
      <c r="H85" s="224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123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85" t="str">
        <f>E9</f>
        <v>05 - SO 05 Kanalizácia dažďová</v>
      </c>
      <c r="F87" s="225"/>
      <c r="G87" s="225"/>
      <c r="H87" s="225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19</v>
      </c>
      <c r="D89" s="29"/>
      <c r="E89" s="29"/>
      <c r="F89" s="22" t="str">
        <f>F12</f>
        <v>Žakovce</v>
      </c>
      <c r="G89" s="29"/>
      <c r="H89" s="29"/>
      <c r="I89" s="24" t="s">
        <v>21</v>
      </c>
      <c r="J89" s="52" t="str">
        <f>IF(J12="","",J12)</f>
        <v>Vyplň údaj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25.7" customHeight="1">
      <c r="A91" s="29"/>
      <c r="B91" s="30"/>
      <c r="C91" s="24" t="s">
        <v>22</v>
      </c>
      <c r="D91" s="29"/>
      <c r="E91" s="29"/>
      <c r="F91" s="22" t="str">
        <f>E15</f>
        <v>Obec Žakovce, Žakovce 55, 059 73 Žakovce</v>
      </c>
      <c r="G91" s="29"/>
      <c r="H91" s="29"/>
      <c r="I91" s="24" t="s">
        <v>28</v>
      </c>
      <c r="J91" s="27" t="str">
        <f>E21</f>
        <v>ISPO spol. s r.o. inž. stavby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>Macura M.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1" t="s">
        <v>126</v>
      </c>
      <c r="D94" s="103"/>
      <c r="E94" s="103"/>
      <c r="F94" s="103"/>
      <c r="G94" s="103"/>
      <c r="H94" s="103"/>
      <c r="I94" s="103"/>
      <c r="J94" s="112" t="s">
        <v>127</v>
      </c>
      <c r="K94" s="103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13" t="s">
        <v>128</v>
      </c>
      <c r="D96" s="29"/>
      <c r="E96" s="29"/>
      <c r="F96" s="29"/>
      <c r="G96" s="29"/>
      <c r="H96" s="29"/>
      <c r="I96" s="29"/>
      <c r="J96" s="68">
        <f>J127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129</v>
      </c>
    </row>
    <row r="97" spans="1:31" s="9" customFormat="1" ht="24.95" customHeight="1">
      <c r="B97" s="114"/>
      <c r="D97" s="115" t="s">
        <v>130</v>
      </c>
      <c r="E97" s="116"/>
      <c r="F97" s="116"/>
      <c r="G97" s="116"/>
      <c r="H97" s="116"/>
      <c r="I97" s="116"/>
      <c r="J97" s="117">
        <f>J128</f>
        <v>0</v>
      </c>
      <c r="L97" s="114"/>
    </row>
    <row r="98" spans="1:31" s="10" customFormat="1" ht="19.899999999999999" customHeight="1">
      <c r="B98" s="118"/>
      <c r="D98" s="119" t="s">
        <v>131</v>
      </c>
      <c r="E98" s="120"/>
      <c r="F98" s="120"/>
      <c r="G98" s="120"/>
      <c r="H98" s="120"/>
      <c r="I98" s="120"/>
      <c r="J98" s="121">
        <f>J129</f>
        <v>0</v>
      </c>
      <c r="L98" s="118"/>
    </row>
    <row r="99" spans="1:31" s="10" customFormat="1" ht="19.899999999999999" customHeight="1">
      <c r="B99" s="118"/>
      <c r="D99" s="119" t="s">
        <v>132</v>
      </c>
      <c r="E99" s="120"/>
      <c r="F99" s="120"/>
      <c r="G99" s="120"/>
      <c r="H99" s="120"/>
      <c r="I99" s="120"/>
      <c r="J99" s="121">
        <f>J149</f>
        <v>0</v>
      </c>
      <c r="L99" s="118"/>
    </row>
    <row r="100" spans="1:31" s="10" customFormat="1" ht="19.899999999999999" customHeight="1">
      <c r="B100" s="118"/>
      <c r="D100" s="119" t="s">
        <v>832</v>
      </c>
      <c r="E100" s="120"/>
      <c r="F100" s="120"/>
      <c r="G100" s="120"/>
      <c r="H100" s="120"/>
      <c r="I100" s="120"/>
      <c r="J100" s="121">
        <f>J151</f>
        <v>0</v>
      </c>
      <c r="L100" s="118"/>
    </row>
    <row r="101" spans="1:31" s="10" customFormat="1" ht="19.899999999999999" customHeight="1">
      <c r="B101" s="118"/>
      <c r="D101" s="119" t="s">
        <v>134</v>
      </c>
      <c r="E101" s="120"/>
      <c r="F101" s="120"/>
      <c r="G101" s="120"/>
      <c r="H101" s="120"/>
      <c r="I101" s="120"/>
      <c r="J101" s="121">
        <f>J158</f>
        <v>0</v>
      </c>
      <c r="L101" s="118"/>
    </row>
    <row r="102" spans="1:31" s="10" customFormat="1" ht="19.899999999999999" customHeight="1">
      <c r="B102" s="118"/>
      <c r="D102" s="119" t="s">
        <v>662</v>
      </c>
      <c r="E102" s="120"/>
      <c r="F102" s="120"/>
      <c r="G102" s="120"/>
      <c r="H102" s="120"/>
      <c r="I102" s="120"/>
      <c r="J102" s="121">
        <f>J169</f>
        <v>0</v>
      </c>
      <c r="L102" s="118"/>
    </row>
    <row r="103" spans="1:31" s="10" customFormat="1" ht="19.899999999999999" customHeight="1">
      <c r="B103" s="118"/>
      <c r="D103" s="119" t="s">
        <v>138</v>
      </c>
      <c r="E103" s="120"/>
      <c r="F103" s="120"/>
      <c r="G103" s="120"/>
      <c r="H103" s="120"/>
      <c r="I103" s="120"/>
      <c r="J103" s="121">
        <f>J232</f>
        <v>0</v>
      </c>
      <c r="L103" s="118"/>
    </row>
    <row r="104" spans="1:31" s="9" customFormat="1" ht="24.95" customHeight="1">
      <c r="B104" s="114"/>
      <c r="D104" s="115" t="s">
        <v>139</v>
      </c>
      <c r="E104" s="116"/>
      <c r="F104" s="116"/>
      <c r="G104" s="116"/>
      <c r="H104" s="116"/>
      <c r="I104" s="116"/>
      <c r="J104" s="117">
        <f>J234</f>
        <v>0</v>
      </c>
      <c r="L104" s="114"/>
    </row>
    <row r="105" spans="1:31" s="10" customFormat="1" ht="19.899999999999999" customHeight="1">
      <c r="B105" s="118"/>
      <c r="D105" s="119" t="s">
        <v>140</v>
      </c>
      <c r="E105" s="120"/>
      <c r="F105" s="120"/>
      <c r="G105" s="120"/>
      <c r="H105" s="120"/>
      <c r="I105" s="120"/>
      <c r="J105" s="121">
        <f>J235</f>
        <v>0</v>
      </c>
      <c r="L105" s="118"/>
    </row>
    <row r="106" spans="1:31" s="10" customFormat="1" ht="19.899999999999999" customHeight="1">
      <c r="B106" s="118"/>
      <c r="D106" s="119" t="s">
        <v>833</v>
      </c>
      <c r="E106" s="120"/>
      <c r="F106" s="120"/>
      <c r="G106" s="120"/>
      <c r="H106" s="120"/>
      <c r="I106" s="120"/>
      <c r="J106" s="121">
        <f>J245</f>
        <v>0</v>
      </c>
      <c r="L106" s="118"/>
    </row>
    <row r="107" spans="1:31" s="9" customFormat="1" ht="24.95" customHeight="1">
      <c r="B107" s="114"/>
      <c r="D107" s="115" t="s">
        <v>142</v>
      </c>
      <c r="E107" s="116"/>
      <c r="F107" s="116"/>
      <c r="G107" s="116"/>
      <c r="H107" s="116"/>
      <c r="I107" s="116"/>
      <c r="J107" s="117">
        <f>J248</f>
        <v>0</v>
      </c>
      <c r="L107" s="114"/>
    </row>
    <row r="108" spans="1:31" s="2" customFormat="1" ht="21.75" customHeight="1">
      <c r="A108" s="29"/>
      <c r="B108" s="30"/>
      <c r="C108" s="29"/>
      <c r="D108" s="29"/>
      <c r="E108" s="29"/>
      <c r="F108" s="29"/>
      <c r="G108" s="29"/>
      <c r="H108" s="29"/>
      <c r="I108" s="29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6.95" customHeight="1">
      <c r="A109" s="29"/>
      <c r="B109" s="44"/>
      <c r="C109" s="45"/>
      <c r="D109" s="45"/>
      <c r="E109" s="45"/>
      <c r="F109" s="45"/>
      <c r="G109" s="45"/>
      <c r="H109" s="45"/>
      <c r="I109" s="45"/>
      <c r="J109" s="45"/>
      <c r="K109" s="45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3" spans="1:63" s="2" customFormat="1" ht="6.95" customHeight="1">
      <c r="A113" s="29"/>
      <c r="B113" s="46"/>
      <c r="C113" s="47"/>
      <c r="D113" s="47"/>
      <c r="E113" s="47"/>
      <c r="F113" s="47"/>
      <c r="G113" s="47"/>
      <c r="H113" s="47"/>
      <c r="I113" s="47"/>
      <c r="J113" s="47"/>
      <c r="K113" s="47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3" s="2" customFormat="1" ht="24.95" customHeight="1">
      <c r="A114" s="29"/>
      <c r="B114" s="30"/>
      <c r="C114" s="18" t="s">
        <v>143</v>
      </c>
      <c r="D114" s="29"/>
      <c r="E114" s="29"/>
      <c r="F114" s="29"/>
      <c r="G114" s="29"/>
      <c r="H114" s="29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3" s="2" customFormat="1" ht="6.95" customHeight="1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3" s="2" customFormat="1" ht="12" customHeight="1">
      <c r="A116" s="29"/>
      <c r="B116" s="30"/>
      <c r="C116" s="24" t="s">
        <v>15</v>
      </c>
      <c r="D116" s="29"/>
      <c r="E116" s="29"/>
      <c r="F116" s="29"/>
      <c r="G116" s="29"/>
      <c r="H116" s="29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3" s="2" customFormat="1" ht="16.5" customHeight="1">
      <c r="A117" s="29"/>
      <c r="B117" s="30"/>
      <c r="C117" s="29"/>
      <c r="D117" s="29"/>
      <c r="E117" s="223" t="str">
        <f>E7</f>
        <v>PD Žakovce, MK a IS pre IBV 22RD</v>
      </c>
      <c r="F117" s="224"/>
      <c r="G117" s="224"/>
      <c r="H117" s="224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3" s="2" customFormat="1" ht="12" customHeight="1">
      <c r="A118" s="29"/>
      <c r="B118" s="30"/>
      <c r="C118" s="24" t="s">
        <v>123</v>
      </c>
      <c r="D118" s="29"/>
      <c r="E118" s="29"/>
      <c r="F118" s="29"/>
      <c r="G118" s="29"/>
      <c r="H118" s="29"/>
      <c r="I118" s="29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3" s="2" customFormat="1" ht="16.5" customHeight="1">
      <c r="A119" s="29"/>
      <c r="B119" s="30"/>
      <c r="C119" s="29"/>
      <c r="D119" s="29"/>
      <c r="E119" s="185" t="str">
        <f>E9</f>
        <v>05 - SO 05 Kanalizácia dažďová</v>
      </c>
      <c r="F119" s="225"/>
      <c r="G119" s="225"/>
      <c r="H119" s="225"/>
      <c r="I119" s="29"/>
      <c r="J119" s="29"/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3" s="2" customFormat="1" ht="6.95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3" s="2" customFormat="1" ht="12" customHeight="1">
      <c r="A121" s="29"/>
      <c r="B121" s="30"/>
      <c r="C121" s="24" t="s">
        <v>19</v>
      </c>
      <c r="D121" s="29"/>
      <c r="E121" s="29"/>
      <c r="F121" s="22" t="str">
        <f>F12</f>
        <v>Žakovce</v>
      </c>
      <c r="G121" s="29"/>
      <c r="H121" s="29"/>
      <c r="I121" s="24" t="s">
        <v>21</v>
      </c>
      <c r="J121" s="52" t="str">
        <f>IF(J12="","",J12)</f>
        <v>Vyplň údaj</v>
      </c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3" s="2" customFormat="1" ht="6.95" customHeight="1">
      <c r="A122" s="29"/>
      <c r="B122" s="30"/>
      <c r="C122" s="29"/>
      <c r="D122" s="29"/>
      <c r="E122" s="29"/>
      <c r="F122" s="29"/>
      <c r="G122" s="29"/>
      <c r="H122" s="29"/>
      <c r="I122" s="29"/>
      <c r="J122" s="29"/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3" s="2" customFormat="1" ht="25.7" customHeight="1">
      <c r="A123" s="29"/>
      <c r="B123" s="30"/>
      <c r="C123" s="24" t="s">
        <v>22</v>
      </c>
      <c r="D123" s="29"/>
      <c r="E123" s="29"/>
      <c r="F123" s="22" t="str">
        <f>E15</f>
        <v>Obec Žakovce, Žakovce 55, 059 73 Žakovce</v>
      </c>
      <c r="G123" s="29"/>
      <c r="H123" s="29"/>
      <c r="I123" s="24" t="s">
        <v>28</v>
      </c>
      <c r="J123" s="27" t="str">
        <f>E21</f>
        <v>ISPO spol. s r.o. inž. stavby</v>
      </c>
      <c r="K123" s="29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3" s="2" customFormat="1" ht="15.2" customHeight="1">
      <c r="A124" s="29"/>
      <c r="B124" s="30"/>
      <c r="C124" s="24" t="s">
        <v>26</v>
      </c>
      <c r="D124" s="29"/>
      <c r="E124" s="29"/>
      <c r="F124" s="22" t="str">
        <f>IF(E18="","",E18)</f>
        <v>Vyplň údaj</v>
      </c>
      <c r="G124" s="29"/>
      <c r="H124" s="29"/>
      <c r="I124" s="24" t="s">
        <v>31</v>
      </c>
      <c r="J124" s="27" t="str">
        <f>E24</f>
        <v>Macura M.</v>
      </c>
      <c r="K124" s="29"/>
      <c r="L124" s="3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63" s="2" customFormat="1" ht="10.35" customHeight="1">
      <c r="A125" s="29"/>
      <c r="B125" s="30"/>
      <c r="C125" s="29"/>
      <c r="D125" s="29"/>
      <c r="E125" s="29"/>
      <c r="F125" s="29"/>
      <c r="G125" s="29"/>
      <c r="H125" s="29"/>
      <c r="I125" s="29"/>
      <c r="J125" s="29"/>
      <c r="K125" s="29"/>
      <c r="L125" s="3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63" s="11" customFormat="1" ht="29.25" customHeight="1">
      <c r="A126" s="122"/>
      <c r="B126" s="123"/>
      <c r="C126" s="124" t="s">
        <v>144</v>
      </c>
      <c r="D126" s="125" t="s">
        <v>59</v>
      </c>
      <c r="E126" s="125" t="s">
        <v>55</v>
      </c>
      <c r="F126" s="125" t="s">
        <v>56</v>
      </c>
      <c r="G126" s="125" t="s">
        <v>145</v>
      </c>
      <c r="H126" s="125" t="s">
        <v>146</v>
      </c>
      <c r="I126" s="125" t="s">
        <v>147</v>
      </c>
      <c r="J126" s="126" t="s">
        <v>127</v>
      </c>
      <c r="K126" s="127" t="s">
        <v>148</v>
      </c>
      <c r="L126" s="128"/>
      <c r="M126" s="59" t="s">
        <v>1</v>
      </c>
      <c r="N126" s="60" t="s">
        <v>38</v>
      </c>
      <c r="O126" s="60" t="s">
        <v>149</v>
      </c>
      <c r="P126" s="60" t="s">
        <v>150</v>
      </c>
      <c r="Q126" s="60" t="s">
        <v>151</v>
      </c>
      <c r="R126" s="60" t="s">
        <v>152</v>
      </c>
      <c r="S126" s="60" t="s">
        <v>153</v>
      </c>
      <c r="T126" s="61" t="s">
        <v>154</v>
      </c>
      <c r="U126" s="122"/>
      <c r="V126" s="122"/>
      <c r="W126" s="122"/>
      <c r="X126" s="122"/>
      <c r="Y126" s="122"/>
      <c r="Z126" s="122"/>
      <c r="AA126" s="122"/>
      <c r="AB126" s="122"/>
      <c r="AC126" s="122"/>
      <c r="AD126" s="122"/>
      <c r="AE126" s="122"/>
    </row>
    <row r="127" spans="1:63" s="2" customFormat="1" ht="22.9" customHeight="1">
      <c r="A127" s="29"/>
      <c r="B127" s="30"/>
      <c r="C127" s="66" t="s">
        <v>128</v>
      </c>
      <c r="D127" s="29"/>
      <c r="E127" s="29"/>
      <c r="F127" s="29"/>
      <c r="G127" s="29"/>
      <c r="H127" s="29"/>
      <c r="I127" s="29"/>
      <c r="J127" s="129">
        <f>BK127</f>
        <v>0</v>
      </c>
      <c r="K127" s="29"/>
      <c r="L127" s="30"/>
      <c r="M127" s="62"/>
      <c r="N127" s="53"/>
      <c r="O127" s="63"/>
      <c r="P127" s="130">
        <f>P128+P234+P248</f>
        <v>0</v>
      </c>
      <c r="Q127" s="63"/>
      <c r="R127" s="130">
        <f>R128+R234+R248</f>
        <v>1134.17327</v>
      </c>
      <c r="S127" s="63"/>
      <c r="T127" s="131">
        <f>T128+T234+T248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T127" s="14" t="s">
        <v>73</v>
      </c>
      <c r="AU127" s="14" t="s">
        <v>129</v>
      </c>
      <c r="BK127" s="132">
        <f>BK128+BK234+BK248</f>
        <v>0</v>
      </c>
    </row>
    <row r="128" spans="1:63" s="12" customFormat="1" ht="25.9" customHeight="1">
      <c r="B128" s="133"/>
      <c r="D128" s="134" t="s">
        <v>73</v>
      </c>
      <c r="E128" s="135" t="s">
        <v>155</v>
      </c>
      <c r="F128" s="135" t="s">
        <v>156</v>
      </c>
      <c r="I128" s="136"/>
      <c r="J128" s="137">
        <f>BK128</f>
        <v>0</v>
      </c>
      <c r="L128" s="133"/>
      <c r="M128" s="138"/>
      <c r="N128" s="139"/>
      <c r="O128" s="139"/>
      <c r="P128" s="140">
        <f>P129+P149+P151+P158+P169+P232</f>
        <v>0</v>
      </c>
      <c r="Q128" s="139"/>
      <c r="R128" s="140">
        <f>R129+R149+R151+R158+R169+R232</f>
        <v>1133.62167</v>
      </c>
      <c r="S128" s="139"/>
      <c r="T128" s="141">
        <f>T129+T149+T151+T158+T169+T232</f>
        <v>0</v>
      </c>
      <c r="AR128" s="134" t="s">
        <v>82</v>
      </c>
      <c r="AT128" s="142" t="s">
        <v>73</v>
      </c>
      <c r="AU128" s="142" t="s">
        <v>74</v>
      </c>
      <c r="AY128" s="134" t="s">
        <v>157</v>
      </c>
      <c r="BK128" s="143">
        <f>BK129+BK149+BK151+BK158+BK169+BK232</f>
        <v>0</v>
      </c>
    </row>
    <row r="129" spans="1:65" s="12" customFormat="1" ht="22.9" customHeight="1">
      <c r="B129" s="133"/>
      <c r="D129" s="134" t="s">
        <v>73</v>
      </c>
      <c r="E129" s="144" t="s">
        <v>82</v>
      </c>
      <c r="F129" s="144" t="s">
        <v>158</v>
      </c>
      <c r="I129" s="136"/>
      <c r="J129" s="145">
        <f>BK129</f>
        <v>0</v>
      </c>
      <c r="L129" s="133"/>
      <c r="M129" s="138"/>
      <c r="N129" s="139"/>
      <c r="O129" s="139"/>
      <c r="P129" s="140">
        <f>SUM(P130:P148)</f>
        <v>0</v>
      </c>
      <c r="Q129" s="139"/>
      <c r="R129" s="140">
        <f>SUM(R130:R148)</f>
        <v>510.21194000000003</v>
      </c>
      <c r="S129" s="139"/>
      <c r="T129" s="141">
        <f>SUM(T130:T148)</f>
        <v>0</v>
      </c>
      <c r="AR129" s="134" t="s">
        <v>82</v>
      </c>
      <c r="AT129" s="142" t="s">
        <v>73</v>
      </c>
      <c r="AU129" s="142" t="s">
        <v>82</v>
      </c>
      <c r="AY129" s="134" t="s">
        <v>157</v>
      </c>
      <c r="BK129" s="143">
        <f>SUM(BK130:BK148)</f>
        <v>0</v>
      </c>
    </row>
    <row r="130" spans="1:65" s="2" customFormat="1" ht="33" customHeight="1">
      <c r="A130" s="29"/>
      <c r="B130" s="146"/>
      <c r="C130" s="147" t="s">
        <v>82</v>
      </c>
      <c r="D130" s="147" t="s">
        <v>159</v>
      </c>
      <c r="E130" s="148" t="s">
        <v>663</v>
      </c>
      <c r="F130" s="149" t="s">
        <v>664</v>
      </c>
      <c r="G130" s="150" t="s">
        <v>665</v>
      </c>
      <c r="H130" s="151">
        <v>200</v>
      </c>
      <c r="I130" s="152"/>
      <c r="J130" s="153">
        <f t="shared" ref="J130:J148" si="0">ROUND(I130*H130,2)</f>
        <v>0</v>
      </c>
      <c r="K130" s="154"/>
      <c r="L130" s="30"/>
      <c r="M130" s="155" t="s">
        <v>1</v>
      </c>
      <c r="N130" s="156" t="s">
        <v>40</v>
      </c>
      <c r="O130" s="55"/>
      <c r="P130" s="157">
        <f t="shared" ref="P130:P148" si="1">O130*H130</f>
        <v>0</v>
      </c>
      <c r="Q130" s="157">
        <v>0</v>
      </c>
      <c r="R130" s="157">
        <f t="shared" ref="R130:R148" si="2">Q130*H130</f>
        <v>0</v>
      </c>
      <c r="S130" s="157">
        <v>0</v>
      </c>
      <c r="T130" s="158">
        <f t="shared" ref="T130:T148" si="3"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59" t="s">
        <v>163</v>
      </c>
      <c r="AT130" s="159" t="s">
        <v>159</v>
      </c>
      <c r="AU130" s="159" t="s">
        <v>102</v>
      </c>
      <c r="AY130" s="14" t="s">
        <v>157</v>
      </c>
      <c r="BE130" s="160">
        <f t="shared" ref="BE130:BE148" si="4">IF(N130="základná",J130,0)</f>
        <v>0</v>
      </c>
      <c r="BF130" s="160">
        <f t="shared" ref="BF130:BF148" si="5">IF(N130="znížená",J130,0)</f>
        <v>0</v>
      </c>
      <c r="BG130" s="160">
        <f t="shared" ref="BG130:BG148" si="6">IF(N130="zákl. prenesená",J130,0)</f>
        <v>0</v>
      </c>
      <c r="BH130" s="160">
        <f t="shared" ref="BH130:BH148" si="7">IF(N130="zníž. prenesená",J130,0)</f>
        <v>0</v>
      </c>
      <c r="BI130" s="160">
        <f t="shared" ref="BI130:BI148" si="8">IF(N130="nulová",J130,0)</f>
        <v>0</v>
      </c>
      <c r="BJ130" s="14" t="s">
        <v>102</v>
      </c>
      <c r="BK130" s="160">
        <f t="shared" ref="BK130:BK148" si="9">ROUND(I130*H130,2)</f>
        <v>0</v>
      </c>
      <c r="BL130" s="14" t="s">
        <v>163</v>
      </c>
      <c r="BM130" s="159" t="s">
        <v>666</v>
      </c>
    </row>
    <row r="131" spans="1:65" s="2" customFormat="1" ht="33" customHeight="1">
      <c r="A131" s="29"/>
      <c r="B131" s="146"/>
      <c r="C131" s="147" t="s">
        <v>102</v>
      </c>
      <c r="D131" s="147" t="s">
        <v>159</v>
      </c>
      <c r="E131" s="148" t="s">
        <v>667</v>
      </c>
      <c r="F131" s="149" t="s">
        <v>668</v>
      </c>
      <c r="G131" s="150" t="s">
        <v>669</v>
      </c>
      <c r="H131" s="151">
        <v>20</v>
      </c>
      <c r="I131" s="152"/>
      <c r="J131" s="153">
        <f t="shared" si="0"/>
        <v>0</v>
      </c>
      <c r="K131" s="154"/>
      <c r="L131" s="30"/>
      <c r="M131" s="155" t="s">
        <v>1</v>
      </c>
      <c r="N131" s="156" t="s">
        <v>40</v>
      </c>
      <c r="O131" s="55"/>
      <c r="P131" s="157">
        <f t="shared" si="1"/>
        <v>0</v>
      </c>
      <c r="Q131" s="157">
        <v>0</v>
      </c>
      <c r="R131" s="157">
        <f t="shared" si="2"/>
        <v>0</v>
      </c>
      <c r="S131" s="157">
        <v>0</v>
      </c>
      <c r="T131" s="158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59" t="s">
        <v>163</v>
      </c>
      <c r="AT131" s="159" t="s">
        <v>159</v>
      </c>
      <c r="AU131" s="159" t="s">
        <v>102</v>
      </c>
      <c r="AY131" s="14" t="s">
        <v>157</v>
      </c>
      <c r="BE131" s="160">
        <f t="shared" si="4"/>
        <v>0</v>
      </c>
      <c r="BF131" s="160">
        <f t="shared" si="5"/>
        <v>0</v>
      </c>
      <c r="BG131" s="160">
        <f t="shared" si="6"/>
        <v>0</v>
      </c>
      <c r="BH131" s="160">
        <f t="shared" si="7"/>
        <v>0</v>
      </c>
      <c r="BI131" s="160">
        <f t="shared" si="8"/>
        <v>0</v>
      </c>
      <c r="BJ131" s="14" t="s">
        <v>102</v>
      </c>
      <c r="BK131" s="160">
        <f t="shared" si="9"/>
        <v>0</v>
      </c>
      <c r="BL131" s="14" t="s">
        <v>163</v>
      </c>
      <c r="BM131" s="159" t="s">
        <v>670</v>
      </c>
    </row>
    <row r="132" spans="1:65" s="2" customFormat="1" ht="24">
      <c r="A132" s="29"/>
      <c r="B132" s="146"/>
      <c r="C132" s="147" t="s">
        <v>168</v>
      </c>
      <c r="D132" s="147" t="s">
        <v>159</v>
      </c>
      <c r="E132" s="148" t="s">
        <v>671</v>
      </c>
      <c r="F132" s="149" t="s">
        <v>672</v>
      </c>
      <c r="G132" s="150" t="s">
        <v>171</v>
      </c>
      <c r="H132" s="151">
        <v>1366.7</v>
      </c>
      <c r="I132" s="152"/>
      <c r="J132" s="153">
        <f t="shared" si="0"/>
        <v>0</v>
      </c>
      <c r="K132" s="154"/>
      <c r="L132" s="30"/>
      <c r="M132" s="155" t="s">
        <v>1</v>
      </c>
      <c r="N132" s="156" t="s">
        <v>40</v>
      </c>
      <c r="O132" s="55"/>
      <c r="P132" s="157">
        <f t="shared" si="1"/>
        <v>0</v>
      </c>
      <c r="Q132" s="157">
        <v>3.8999999999999998E-3</v>
      </c>
      <c r="R132" s="157">
        <f t="shared" si="2"/>
        <v>5.3301299999999996</v>
      </c>
      <c r="S132" s="157">
        <v>0</v>
      </c>
      <c r="T132" s="158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9" t="s">
        <v>163</v>
      </c>
      <c r="AT132" s="159" t="s">
        <v>159</v>
      </c>
      <c r="AU132" s="159" t="s">
        <v>102</v>
      </c>
      <c r="AY132" s="14" t="s">
        <v>157</v>
      </c>
      <c r="BE132" s="160">
        <f t="shared" si="4"/>
        <v>0</v>
      </c>
      <c r="BF132" s="160">
        <f t="shared" si="5"/>
        <v>0</v>
      </c>
      <c r="BG132" s="160">
        <f t="shared" si="6"/>
        <v>0</v>
      </c>
      <c r="BH132" s="160">
        <f t="shared" si="7"/>
        <v>0</v>
      </c>
      <c r="BI132" s="160">
        <f t="shared" si="8"/>
        <v>0</v>
      </c>
      <c r="BJ132" s="14" t="s">
        <v>102</v>
      </c>
      <c r="BK132" s="160">
        <f t="shared" si="9"/>
        <v>0</v>
      </c>
      <c r="BL132" s="14" t="s">
        <v>163</v>
      </c>
      <c r="BM132" s="159" t="s">
        <v>673</v>
      </c>
    </row>
    <row r="133" spans="1:65" s="2" customFormat="1" ht="21.75" customHeight="1">
      <c r="A133" s="29"/>
      <c r="B133" s="146"/>
      <c r="C133" s="147" t="s">
        <v>163</v>
      </c>
      <c r="D133" s="147" t="s">
        <v>159</v>
      </c>
      <c r="E133" s="148" t="s">
        <v>674</v>
      </c>
      <c r="F133" s="149" t="s">
        <v>675</v>
      </c>
      <c r="G133" s="150" t="s">
        <v>175</v>
      </c>
      <c r="H133" s="151">
        <v>24.574000000000002</v>
      </c>
      <c r="I133" s="152"/>
      <c r="J133" s="153">
        <f t="shared" si="0"/>
        <v>0</v>
      </c>
      <c r="K133" s="154"/>
      <c r="L133" s="30"/>
      <c r="M133" s="155" t="s">
        <v>1</v>
      </c>
      <c r="N133" s="156" t="s">
        <v>40</v>
      </c>
      <c r="O133" s="55"/>
      <c r="P133" s="157">
        <f t="shared" si="1"/>
        <v>0</v>
      </c>
      <c r="Q133" s="157">
        <v>0</v>
      </c>
      <c r="R133" s="157">
        <f t="shared" si="2"/>
        <v>0</v>
      </c>
      <c r="S133" s="157">
        <v>0</v>
      </c>
      <c r="T133" s="158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9" t="s">
        <v>163</v>
      </c>
      <c r="AT133" s="159" t="s">
        <v>159</v>
      </c>
      <c r="AU133" s="159" t="s">
        <v>102</v>
      </c>
      <c r="AY133" s="14" t="s">
        <v>157</v>
      </c>
      <c r="BE133" s="160">
        <f t="shared" si="4"/>
        <v>0</v>
      </c>
      <c r="BF133" s="160">
        <f t="shared" si="5"/>
        <v>0</v>
      </c>
      <c r="BG133" s="160">
        <f t="shared" si="6"/>
        <v>0</v>
      </c>
      <c r="BH133" s="160">
        <f t="shared" si="7"/>
        <v>0</v>
      </c>
      <c r="BI133" s="160">
        <f t="shared" si="8"/>
        <v>0</v>
      </c>
      <c r="BJ133" s="14" t="s">
        <v>102</v>
      </c>
      <c r="BK133" s="160">
        <f t="shared" si="9"/>
        <v>0</v>
      </c>
      <c r="BL133" s="14" t="s">
        <v>163</v>
      </c>
      <c r="BM133" s="159" t="s">
        <v>676</v>
      </c>
    </row>
    <row r="134" spans="1:65" s="2" customFormat="1" ht="36">
      <c r="A134" s="29"/>
      <c r="B134" s="146"/>
      <c r="C134" s="147" t="s">
        <v>177</v>
      </c>
      <c r="D134" s="147" t="s">
        <v>159</v>
      </c>
      <c r="E134" s="148" t="s">
        <v>197</v>
      </c>
      <c r="F134" s="149" t="s">
        <v>198</v>
      </c>
      <c r="G134" s="150" t="s">
        <v>175</v>
      </c>
      <c r="H134" s="151">
        <v>7.3719999999999999</v>
      </c>
      <c r="I134" s="152"/>
      <c r="J134" s="153">
        <f t="shared" si="0"/>
        <v>0</v>
      </c>
      <c r="K134" s="154"/>
      <c r="L134" s="30"/>
      <c r="M134" s="155" t="s">
        <v>1</v>
      </c>
      <c r="N134" s="156" t="s">
        <v>40</v>
      </c>
      <c r="O134" s="55"/>
      <c r="P134" s="157">
        <f t="shared" si="1"/>
        <v>0</v>
      </c>
      <c r="Q134" s="157">
        <v>0</v>
      </c>
      <c r="R134" s="157">
        <f t="shared" si="2"/>
        <v>0</v>
      </c>
      <c r="S134" s="157">
        <v>0</v>
      </c>
      <c r="T134" s="158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9" t="s">
        <v>163</v>
      </c>
      <c r="AT134" s="159" t="s">
        <v>159</v>
      </c>
      <c r="AU134" s="159" t="s">
        <v>102</v>
      </c>
      <c r="AY134" s="14" t="s">
        <v>157</v>
      </c>
      <c r="BE134" s="160">
        <f t="shared" si="4"/>
        <v>0</v>
      </c>
      <c r="BF134" s="160">
        <f t="shared" si="5"/>
        <v>0</v>
      </c>
      <c r="BG134" s="160">
        <f t="shared" si="6"/>
        <v>0</v>
      </c>
      <c r="BH134" s="160">
        <f t="shared" si="7"/>
        <v>0</v>
      </c>
      <c r="BI134" s="160">
        <f t="shared" si="8"/>
        <v>0</v>
      </c>
      <c r="BJ134" s="14" t="s">
        <v>102</v>
      </c>
      <c r="BK134" s="160">
        <f t="shared" si="9"/>
        <v>0</v>
      </c>
      <c r="BL134" s="14" t="s">
        <v>163</v>
      </c>
      <c r="BM134" s="159" t="s">
        <v>834</v>
      </c>
    </row>
    <row r="135" spans="1:65" s="2" customFormat="1" ht="24">
      <c r="A135" s="29"/>
      <c r="B135" s="146"/>
      <c r="C135" s="147" t="s">
        <v>181</v>
      </c>
      <c r="D135" s="147" t="s">
        <v>159</v>
      </c>
      <c r="E135" s="148" t="s">
        <v>680</v>
      </c>
      <c r="F135" s="149" t="s">
        <v>681</v>
      </c>
      <c r="G135" s="150" t="s">
        <v>175</v>
      </c>
      <c r="H135" s="151">
        <v>1640.07</v>
      </c>
      <c r="I135" s="152"/>
      <c r="J135" s="153">
        <f t="shared" si="0"/>
        <v>0</v>
      </c>
      <c r="K135" s="154"/>
      <c r="L135" s="30"/>
      <c r="M135" s="155" t="s">
        <v>1</v>
      </c>
      <c r="N135" s="156" t="s">
        <v>40</v>
      </c>
      <c r="O135" s="55"/>
      <c r="P135" s="157">
        <f t="shared" si="1"/>
        <v>0</v>
      </c>
      <c r="Q135" s="157">
        <v>0</v>
      </c>
      <c r="R135" s="157">
        <f t="shared" si="2"/>
        <v>0</v>
      </c>
      <c r="S135" s="157">
        <v>0</v>
      </c>
      <c r="T135" s="158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9" t="s">
        <v>163</v>
      </c>
      <c r="AT135" s="159" t="s">
        <v>159</v>
      </c>
      <c r="AU135" s="159" t="s">
        <v>102</v>
      </c>
      <c r="AY135" s="14" t="s">
        <v>157</v>
      </c>
      <c r="BE135" s="160">
        <f t="shared" si="4"/>
        <v>0</v>
      </c>
      <c r="BF135" s="160">
        <f t="shared" si="5"/>
        <v>0</v>
      </c>
      <c r="BG135" s="160">
        <f t="shared" si="6"/>
        <v>0</v>
      </c>
      <c r="BH135" s="160">
        <f t="shared" si="7"/>
        <v>0</v>
      </c>
      <c r="BI135" s="160">
        <f t="shared" si="8"/>
        <v>0</v>
      </c>
      <c r="BJ135" s="14" t="s">
        <v>102</v>
      </c>
      <c r="BK135" s="160">
        <f t="shared" si="9"/>
        <v>0</v>
      </c>
      <c r="BL135" s="14" t="s">
        <v>163</v>
      </c>
      <c r="BM135" s="159" t="s">
        <v>682</v>
      </c>
    </row>
    <row r="136" spans="1:65" s="2" customFormat="1" ht="36">
      <c r="A136" s="29"/>
      <c r="B136" s="146"/>
      <c r="C136" s="147" t="s">
        <v>185</v>
      </c>
      <c r="D136" s="147" t="s">
        <v>159</v>
      </c>
      <c r="E136" s="148" t="s">
        <v>683</v>
      </c>
      <c r="F136" s="149" t="s">
        <v>684</v>
      </c>
      <c r="G136" s="150" t="s">
        <v>175</v>
      </c>
      <c r="H136" s="151">
        <v>492.02100000000002</v>
      </c>
      <c r="I136" s="152"/>
      <c r="J136" s="153">
        <f t="shared" si="0"/>
        <v>0</v>
      </c>
      <c r="K136" s="154"/>
      <c r="L136" s="30"/>
      <c r="M136" s="155" t="s">
        <v>1</v>
      </c>
      <c r="N136" s="156" t="s">
        <v>40</v>
      </c>
      <c r="O136" s="55"/>
      <c r="P136" s="157">
        <f t="shared" si="1"/>
        <v>0</v>
      </c>
      <c r="Q136" s="157">
        <v>0</v>
      </c>
      <c r="R136" s="157">
        <f t="shared" si="2"/>
        <v>0</v>
      </c>
      <c r="S136" s="157">
        <v>0</v>
      </c>
      <c r="T136" s="158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9" t="s">
        <v>163</v>
      </c>
      <c r="AT136" s="159" t="s">
        <v>159</v>
      </c>
      <c r="AU136" s="159" t="s">
        <v>102</v>
      </c>
      <c r="AY136" s="14" t="s">
        <v>157</v>
      </c>
      <c r="BE136" s="160">
        <f t="shared" si="4"/>
        <v>0</v>
      </c>
      <c r="BF136" s="160">
        <f t="shared" si="5"/>
        <v>0</v>
      </c>
      <c r="BG136" s="160">
        <f t="shared" si="6"/>
        <v>0</v>
      </c>
      <c r="BH136" s="160">
        <f t="shared" si="7"/>
        <v>0</v>
      </c>
      <c r="BI136" s="160">
        <f t="shared" si="8"/>
        <v>0</v>
      </c>
      <c r="BJ136" s="14" t="s">
        <v>102</v>
      </c>
      <c r="BK136" s="160">
        <f t="shared" si="9"/>
        <v>0</v>
      </c>
      <c r="BL136" s="14" t="s">
        <v>163</v>
      </c>
      <c r="BM136" s="159" t="s">
        <v>685</v>
      </c>
    </row>
    <row r="137" spans="1:65" s="2" customFormat="1" ht="24">
      <c r="A137" s="29"/>
      <c r="B137" s="146"/>
      <c r="C137" s="147" t="s">
        <v>189</v>
      </c>
      <c r="D137" s="147" t="s">
        <v>159</v>
      </c>
      <c r="E137" s="148" t="s">
        <v>835</v>
      </c>
      <c r="F137" s="149" t="s">
        <v>836</v>
      </c>
      <c r="G137" s="150" t="s">
        <v>162</v>
      </c>
      <c r="H137" s="151">
        <v>1237.0239999999999</v>
      </c>
      <c r="I137" s="152"/>
      <c r="J137" s="153">
        <f t="shared" si="0"/>
        <v>0</v>
      </c>
      <c r="K137" s="154"/>
      <c r="L137" s="30"/>
      <c r="M137" s="155" t="s">
        <v>1</v>
      </c>
      <c r="N137" s="156" t="s">
        <v>40</v>
      </c>
      <c r="O137" s="55"/>
      <c r="P137" s="157">
        <f t="shared" si="1"/>
        <v>0</v>
      </c>
      <c r="Q137" s="157">
        <v>9.7000000000000005E-4</v>
      </c>
      <c r="R137" s="157">
        <f t="shared" si="2"/>
        <v>1.19991</v>
      </c>
      <c r="S137" s="157">
        <v>0</v>
      </c>
      <c r="T137" s="158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9" t="s">
        <v>163</v>
      </c>
      <c r="AT137" s="159" t="s">
        <v>159</v>
      </c>
      <c r="AU137" s="159" t="s">
        <v>102</v>
      </c>
      <c r="AY137" s="14" t="s">
        <v>157</v>
      </c>
      <c r="BE137" s="160">
        <f t="shared" si="4"/>
        <v>0</v>
      </c>
      <c r="BF137" s="160">
        <f t="shared" si="5"/>
        <v>0</v>
      </c>
      <c r="BG137" s="160">
        <f t="shared" si="6"/>
        <v>0</v>
      </c>
      <c r="BH137" s="160">
        <f t="shared" si="7"/>
        <v>0</v>
      </c>
      <c r="BI137" s="160">
        <f t="shared" si="8"/>
        <v>0</v>
      </c>
      <c r="BJ137" s="14" t="s">
        <v>102</v>
      </c>
      <c r="BK137" s="160">
        <f t="shared" si="9"/>
        <v>0</v>
      </c>
      <c r="BL137" s="14" t="s">
        <v>163</v>
      </c>
      <c r="BM137" s="159" t="s">
        <v>837</v>
      </c>
    </row>
    <row r="138" spans="1:65" s="2" customFormat="1" ht="24">
      <c r="A138" s="29"/>
      <c r="B138" s="146"/>
      <c r="C138" s="147" t="s">
        <v>193</v>
      </c>
      <c r="D138" s="147" t="s">
        <v>159</v>
      </c>
      <c r="E138" s="148" t="s">
        <v>686</v>
      </c>
      <c r="F138" s="149" t="s">
        <v>687</v>
      </c>
      <c r="G138" s="150" t="s">
        <v>162</v>
      </c>
      <c r="H138" s="151">
        <v>872.82</v>
      </c>
      <c r="I138" s="152"/>
      <c r="J138" s="153">
        <f t="shared" si="0"/>
        <v>0</v>
      </c>
      <c r="K138" s="154"/>
      <c r="L138" s="30"/>
      <c r="M138" s="155" t="s">
        <v>1</v>
      </c>
      <c r="N138" s="156" t="s">
        <v>40</v>
      </c>
      <c r="O138" s="55"/>
      <c r="P138" s="157">
        <f t="shared" si="1"/>
        <v>0</v>
      </c>
      <c r="Q138" s="157">
        <v>8.4999999999999995E-4</v>
      </c>
      <c r="R138" s="157">
        <f t="shared" si="2"/>
        <v>0.7419</v>
      </c>
      <c r="S138" s="157">
        <v>0</v>
      </c>
      <c r="T138" s="158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9" t="s">
        <v>163</v>
      </c>
      <c r="AT138" s="159" t="s">
        <v>159</v>
      </c>
      <c r="AU138" s="159" t="s">
        <v>102</v>
      </c>
      <c r="AY138" s="14" t="s">
        <v>157</v>
      </c>
      <c r="BE138" s="160">
        <f t="shared" si="4"/>
        <v>0</v>
      </c>
      <c r="BF138" s="160">
        <f t="shared" si="5"/>
        <v>0</v>
      </c>
      <c r="BG138" s="160">
        <f t="shared" si="6"/>
        <v>0</v>
      </c>
      <c r="BH138" s="160">
        <f t="shared" si="7"/>
        <v>0</v>
      </c>
      <c r="BI138" s="160">
        <f t="shared" si="8"/>
        <v>0</v>
      </c>
      <c r="BJ138" s="14" t="s">
        <v>102</v>
      </c>
      <c r="BK138" s="160">
        <f t="shared" si="9"/>
        <v>0</v>
      </c>
      <c r="BL138" s="14" t="s">
        <v>163</v>
      </c>
      <c r="BM138" s="159" t="s">
        <v>688</v>
      </c>
    </row>
    <row r="139" spans="1:65" s="2" customFormat="1" ht="24">
      <c r="A139" s="29"/>
      <c r="B139" s="146"/>
      <c r="C139" s="147" t="s">
        <v>116</v>
      </c>
      <c r="D139" s="147" t="s">
        <v>159</v>
      </c>
      <c r="E139" s="148" t="s">
        <v>838</v>
      </c>
      <c r="F139" s="149" t="s">
        <v>839</v>
      </c>
      <c r="G139" s="150" t="s">
        <v>162</v>
      </c>
      <c r="H139" s="151">
        <v>1237.0239999999999</v>
      </c>
      <c r="I139" s="152"/>
      <c r="J139" s="153">
        <f t="shared" si="0"/>
        <v>0</v>
      </c>
      <c r="K139" s="154"/>
      <c r="L139" s="30"/>
      <c r="M139" s="155" t="s">
        <v>1</v>
      </c>
      <c r="N139" s="156" t="s">
        <v>40</v>
      </c>
      <c r="O139" s="55"/>
      <c r="P139" s="157">
        <f t="shared" si="1"/>
        <v>0</v>
      </c>
      <c r="Q139" s="157">
        <v>0</v>
      </c>
      <c r="R139" s="157">
        <f t="shared" si="2"/>
        <v>0</v>
      </c>
      <c r="S139" s="157">
        <v>0</v>
      </c>
      <c r="T139" s="158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9" t="s">
        <v>163</v>
      </c>
      <c r="AT139" s="159" t="s">
        <v>159</v>
      </c>
      <c r="AU139" s="159" t="s">
        <v>102</v>
      </c>
      <c r="AY139" s="14" t="s">
        <v>157</v>
      </c>
      <c r="BE139" s="160">
        <f t="shared" si="4"/>
        <v>0</v>
      </c>
      <c r="BF139" s="160">
        <f t="shared" si="5"/>
        <v>0</v>
      </c>
      <c r="BG139" s="160">
        <f t="shared" si="6"/>
        <v>0</v>
      </c>
      <c r="BH139" s="160">
        <f t="shared" si="7"/>
        <v>0</v>
      </c>
      <c r="BI139" s="160">
        <f t="shared" si="8"/>
        <v>0</v>
      </c>
      <c r="BJ139" s="14" t="s">
        <v>102</v>
      </c>
      <c r="BK139" s="160">
        <f t="shared" si="9"/>
        <v>0</v>
      </c>
      <c r="BL139" s="14" t="s">
        <v>163</v>
      </c>
      <c r="BM139" s="159" t="s">
        <v>840</v>
      </c>
    </row>
    <row r="140" spans="1:65" s="2" customFormat="1" ht="24">
      <c r="A140" s="29"/>
      <c r="B140" s="146"/>
      <c r="C140" s="147" t="s">
        <v>119</v>
      </c>
      <c r="D140" s="147" t="s">
        <v>159</v>
      </c>
      <c r="E140" s="148" t="s">
        <v>689</v>
      </c>
      <c r="F140" s="149" t="s">
        <v>690</v>
      </c>
      <c r="G140" s="150" t="s">
        <v>162</v>
      </c>
      <c r="H140" s="151">
        <v>872.82</v>
      </c>
      <c r="I140" s="152"/>
      <c r="J140" s="153">
        <f t="shared" si="0"/>
        <v>0</v>
      </c>
      <c r="K140" s="154"/>
      <c r="L140" s="30"/>
      <c r="M140" s="155" t="s">
        <v>1</v>
      </c>
      <c r="N140" s="156" t="s">
        <v>40</v>
      </c>
      <c r="O140" s="55"/>
      <c r="P140" s="157">
        <f t="shared" si="1"/>
        <v>0</v>
      </c>
      <c r="Q140" s="157">
        <v>0</v>
      </c>
      <c r="R140" s="157">
        <f t="shared" si="2"/>
        <v>0</v>
      </c>
      <c r="S140" s="157">
        <v>0</v>
      </c>
      <c r="T140" s="158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9" t="s">
        <v>163</v>
      </c>
      <c r="AT140" s="159" t="s">
        <v>159</v>
      </c>
      <c r="AU140" s="159" t="s">
        <v>102</v>
      </c>
      <c r="AY140" s="14" t="s">
        <v>157</v>
      </c>
      <c r="BE140" s="160">
        <f t="shared" si="4"/>
        <v>0</v>
      </c>
      <c r="BF140" s="160">
        <f t="shared" si="5"/>
        <v>0</v>
      </c>
      <c r="BG140" s="160">
        <f t="shared" si="6"/>
        <v>0</v>
      </c>
      <c r="BH140" s="160">
        <f t="shared" si="7"/>
        <v>0</v>
      </c>
      <c r="BI140" s="160">
        <f t="shared" si="8"/>
        <v>0</v>
      </c>
      <c r="BJ140" s="14" t="s">
        <v>102</v>
      </c>
      <c r="BK140" s="160">
        <f t="shared" si="9"/>
        <v>0</v>
      </c>
      <c r="BL140" s="14" t="s">
        <v>163</v>
      </c>
      <c r="BM140" s="159" t="s">
        <v>691</v>
      </c>
    </row>
    <row r="141" spans="1:65" s="2" customFormat="1" ht="36">
      <c r="A141" s="29"/>
      <c r="B141" s="146"/>
      <c r="C141" s="147" t="s">
        <v>203</v>
      </c>
      <c r="D141" s="147" t="s">
        <v>159</v>
      </c>
      <c r="E141" s="148" t="s">
        <v>596</v>
      </c>
      <c r="F141" s="149" t="s">
        <v>597</v>
      </c>
      <c r="G141" s="150" t="s">
        <v>175</v>
      </c>
      <c r="H141" s="151">
        <v>732.654</v>
      </c>
      <c r="I141" s="152"/>
      <c r="J141" s="153">
        <f t="shared" si="0"/>
        <v>0</v>
      </c>
      <c r="K141" s="154"/>
      <c r="L141" s="30"/>
      <c r="M141" s="155" t="s">
        <v>1</v>
      </c>
      <c r="N141" s="156" t="s">
        <v>40</v>
      </c>
      <c r="O141" s="55"/>
      <c r="P141" s="157">
        <f t="shared" si="1"/>
        <v>0</v>
      </c>
      <c r="Q141" s="157">
        <v>0</v>
      </c>
      <c r="R141" s="157">
        <f t="shared" si="2"/>
        <v>0</v>
      </c>
      <c r="S141" s="157">
        <v>0</v>
      </c>
      <c r="T141" s="158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9" t="s">
        <v>163</v>
      </c>
      <c r="AT141" s="159" t="s">
        <v>159</v>
      </c>
      <c r="AU141" s="159" t="s">
        <v>102</v>
      </c>
      <c r="AY141" s="14" t="s">
        <v>157</v>
      </c>
      <c r="BE141" s="160">
        <f t="shared" si="4"/>
        <v>0</v>
      </c>
      <c r="BF141" s="160">
        <f t="shared" si="5"/>
        <v>0</v>
      </c>
      <c r="BG141" s="160">
        <f t="shared" si="6"/>
        <v>0</v>
      </c>
      <c r="BH141" s="160">
        <f t="shared" si="7"/>
        <v>0</v>
      </c>
      <c r="BI141" s="160">
        <f t="shared" si="8"/>
        <v>0</v>
      </c>
      <c r="BJ141" s="14" t="s">
        <v>102</v>
      </c>
      <c r="BK141" s="160">
        <f t="shared" si="9"/>
        <v>0</v>
      </c>
      <c r="BL141" s="14" t="s">
        <v>163</v>
      </c>
      <c r="BM141" s="159" t="s">
        <v>692</v>
      </c>
    </row>
    <row r="142" spans="1:65" s="2" customFormat="1" ht="44.25" customHeight="1">
      <c r="A142" s="29"/>
      <c r="B142" s="146"/>
      <c r="C142" s="147" t="s">
        <v>207</v>
      </c>
      <c r="D142" s="147" t="s">
        <v>159</v>
      </c>
      <c r="E142" s="148" t="s">
        <v>599</v>
      </c>
      <c r="F142" s="149" t="s">
        <v>600</v>
      </c>
      <c r="G142" s="150" t="s">
        <v>175</v>
      </c>
      <c r="H142" s="151">
        <v>732.654</v>
      </c>
      <c r="I142" s="152"/>
      <c r="J142" s="153">
        <f t="shared" si="0"/>
        <v>0</v>
      </c>
      <c r="K142" s="154"/>
      <c r="L142" s="30"/>
      <c r="M142" s="155" t="s">
        <v>1</v>
      </c>
      <c r="N142" s="156" t="s">
        <v>40</v>
      </c>
      <c r="O142" s="55"/>
      <c r="P142" s="157">
        <f t="shared" si="1"/>
        <v>0</v>
      </c>
      <c r="Q142" s="157">
        <v>0</v>
      </c>
      <c r="R142" s="157">
        <f t="shared" si="2"/>
        <v>0</v>
      </c>
      <c r="S142" s="157">
        <v>0</v>
      </c>
      <c r="T142" s="158">
        <f t="shared" si="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9" t="s">
        <v>163</v>
      </c>
      <c r="AT142" s="159" t="s">
        <v>159</v>
      </c>
      <c r="AU142" s="159" t="s">
        <v>102</v>
      </c>
      <c r="AY142" s="14" t="s">
        <v>157</v>
      </c>
      <c r="BE142" s="160">
        <f t="shared" si="4"/>
        <v>0</v>
      </c>
      <c r="BF142" s="160">
        <f t="shared" si="5"/>
        <v>0</v>
      </c>
      <c r="BG142" s="160">
        <f t="shared" si="6"/>
        <v>0</v>
      </c>
      <c r="BH142" s="160">
        <f t="shared" si="7"/>
        <v>0</v>
      </c>
      <c r="BI142" s="160">
        <f t="shared" si="8"/>
        <v>0</v>
      </c>
      <c r="BJ142" s="14" t="s">
        <v>102</v>
      </c>
      <c r="BK142" s="160">
        <f t="shared" si="9"/>
        <v>0</v>
      </c>
      <c r="BL142" s="14" t="s">
        <v>163</v>
      </c>
      <c r="BM142" s="159" t="s">
        <v>693</v>
      </c>
    </row>
    <row r="143" spans="1:65" s="2" customFormat="1" ht="21.75" customHeight="1">
      <c r="A143" s="29"/>
      <c r="B143" s="146"/>
      <c r="C143" s="147" t="s">
        <v>211</v>
      </c>
      <c r="D143" s="147" t="s">
        <v>159</v>
      </c>
      <c r="E143" s="148" t="s">
        <v>606</v>
      </c>
      <c r="F143" s="149" t="s">
        <v>607</v>
      </c>
      <c r="G143" s="150" t="s">
        <v>175</v>
      </c>
      <c r="H143" s="151">
        <v>732.654</v>
      </c>
      <c r="I143" s="152"/>
      <c r="J143" s="153">
        <f t="shared" si="0"/>
        <v>0</v>
      </c>
      <c r="K143" s="154"/>
      <c r="L143" s="30"/>
      <c r="M143" s="155" t="s">
        <v>1</v>
      </c>
      <c r="N143" s="156" t="s">
        <v>40</v>
      </c>
      <c r="O143" s="55"/>
      <c r="P143" s="157">
        <f t="shared" si="1"/>
        <v>0</v>
      </c>
      <c r="Q143" s="157">
        <v>0</v>
      </c>
      <c r="R143" s="157">
        <f t="shared" si="2"/>
        <v>0</v>
      </c>
      <c r="S143" s="157">
        <v>0</v>
      </c>
      <c r="T143" s="158">
        <f t="shared" si="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9" t="s">
        <v>163</v>
      </c>
      <c r="AT143" s="159" t="s">
        <v>159</v>
      </c>
      <c r="AU143" s="159" t="s">
        <v>102</v>
      </c>
      <c r="AY143" s="14" t="s">
        <v>157</v>
      </c>
      <c r="BE143" s="160">
        <f t="shared" si="4"/>
        <v>0</v>
      </c>
      <c r="BF143" s="160">
        <f t="shared" si="5"/>
        <v>0</v>
      </c>
      <c r="BG143" s="160">
        <f t="shared" si="6"/>
        <v>0</v>
      </c>
      <c r="BH143" s="160">
        <f t="shared" si="7"/>
        <v>0</v>
      </c>
      <c r="BI143" s="160">
        <f t="shared" si="8"/>
        <v>0</v>
      </c>
      <c r="BJ143" s="14" t="s">
        <v>102</v>
      </c>
      <c r="BK143" s="160">
        <f t="shared" si="9"/>
        <v>0</v>
      </c>
      <c r="BL143" s="14" t="s">
        <v>163</v>
      </c>
      <c r="BM143" s="159" t="s">
        <v>694</v>
      </c>
    </row>
    <row r="144" spans="1:65" s="2" customFormat="1" ht="24">
      <c r="A144" s="29"/>
      <c r="B144" s="146"/>
      <c r="C144" s="147" t="s">
        <v>215</v>
      </c>
      <c r="D144" s="147" t="s">
        <v>159</v>
      </c>
      <c r="E144" s="148" t="s">
        <v>237</v>
      </c>
      <c r="F144" s="149" t="s">
        <v>238</v>
      </c>
      <c r="G144" s="150" t="s">
        <v>227</v>
      </c>
      <c r="H144" s="151">
        <v>1098.981</v>
      </c>
      <c r="I144" s="152"/>
      <c r="J144" s="153">
        <f t="shared" si="0"/>
        <v>0</v>
      </c>
      <c r="K144" s="154"/>
      <c r="L144" s="30"/>
      <c r="M144" s="155" t="s">
        <v>1</v>
      </c>
      <c r="N144" s="156" t="s">
        <v>40</v>
      </c>
      <c r="O144" s="55"/>
      <c r="P144" s="157">
        <f t="shared" si="1"/>
        <v>0</v>
      </c>
      <c r="Q144" s="157">
        <v>0</v>
      </c>
      <c r="R144" s="157">
        <f t="shared" si="2"/>
        <v>0</v>
      </c>
      <c r="S144" s="157">
        <v>0</v>
      </c>
      <c r="T144" s="158">
        <f t="shared" si="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9" t="s">
        <v>163</v>
      </c>
      <c r="AT144" s="159" t="s">
        <v>159</v>
      </c>
      <c r="AU144" s="159" t="s">
        <v>102</v>
      </c>
      <c r="AY144" s="14" t="s">
        <v>157</v>
      </c>
      <c r="BE144" s="160">
        <f t="shared" si="4"/>
        <v>0</v>
      </c>
      <c r="BF144" s="160">
        <f t="shared" si="5"/>
        <v>0</v>
      </c>
      <c r="BG144" s="160">
        <f t="shared" si="6"/>
        <v>0</v>
      </c>
      <c r="BH144" s="160">
        <f t="shared" si="7"/>
        <v>0</v>
      </c>
      <c r="BI144" s="160">
        <f t="shared" si="8"/>
        <v>0</v>
      </c>
      <c r="BJ144" s="14" t="s">
        <v>102</v>
      </c>
      <c r="BK144" s="160">
        <f t="shared" si="9"/>
        <v>0</v>
      </c>
      <c r="BL144" s="14" t="s">
        <v>163</v>
      </c>
      <c r="BM144" s="159" t="s">
        <v>695</v>
      </c>
    </row>
    <row r="145" spans="1:65" s="2" customFormat="1" ht="33" customHeight="1">
      <c r="A145" s="29"/>
      <c r="B145" s="146"/>
      <c r="C145" s="147" t="s">
        <v>219</v>
      </c>
      <c r="D145" s="147" t="s">
        <v>159</v>
      </c>
      <c r="E145" s="148" t="s">
        <v>841</v>
      </c>
      <c r="F145" s="149" t="s">
        <v>842</v>
      </c>
      <c r="G145" s="150" t="s">
        <v>175</v>
      </c>
      <c r="H145" s="151">
        <v>931.99</v>
      </c>
      <c r="I145" s="152"/>
      <c r="J145" s="153">
        <f t="shared" si="0"/>
        <v>0</v>
      </c>
      <c r="K145" s="154"/>
      <c r="L145" s="30"/>
      <c r="M145" s="155" t="s">
        <v>1</v>
      </c>
      <c r="N145" s="156" t="s">
        <v>40</v>
      </c>
      <c r="O145" s="55"/>
      <c r="P145" s="157">
        <f t="shared" si="1"/>
        <v>0</v>
      </c>
      <c r="Q145" s="157">
        <v>0</v>
      </c>
      <c r="R145" s="157">
        <f t="shared" si="2"/>
        <v>0</v>
      </c>
      <c r="S145" s="157">
        <v>0</v>
      </c>
      <c r="T145" s="158">
        <f t="shared" si="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9" t="s">
        <v>163</v>
      </c>
      <c r="AT145" s="159" t="s">
        <v>159</v>
      </c>
      <c r="AU145" s="159" t="s">
        <v>102</v>
      </c>
      <c r="AY145" s="14" t="s">
        <v>157</v>
      </c>
      <c r="BE145" s="160">
        <f t="shared" si="4"/>
        <v>0</v>
      </c>
      <c r="BF145" s="160">
        <f t="shared" si="5"/>
        <v>0</v>
      </c>
      <c r="BG145" s="160">
        <f t="shared" si="6"/>
        <v>0</v>
      </c>
      <c r="BH145" s="160">
        <f t="shared" si="7"/>
        <v>0</v>
      </c>
      <c r="BI145" s="160">
        <f t="shared" si="8"/>
        <v>0</v>
      </c>
      <c r="BJ145" s="14" t="s">
        <v>102</v>
      </c>
      <c r="BK145" s="160">
        <f t="shared" si="9"/>
        <v>0</v>
      </c>
      <c r="BL145" s="14" t="s">
        <v>163</v>
      </c>
      <c r="BM145" s="159" t="s">
        <v>698</v>
      </c>
    </row>
    <row r="146" spans="1:65" s="2" customFormat="1" ht="24">
      <c r="A146" s="29"/>
      <c r="B146" s="146"/>
      <c r="C146" s="147" t="s">
        <v>223</v>
      </c>
      <c r="D146" s="147" t="s">
        <v>159</v>
      </c>
      <c r="E146" s="148" t="s">
        <v>699</v>
      </c>
      <c r="F146" s="149" t="s">
        <v>700</v>
      </c>
      <c r="G146" s="150" t="s">
        <v>175</v>
      </c>
      <c r="H146" s="151">
        <v>295.84699999999998</v>
      </c>
      <c r="I146" s="152"/>
      <c r="J146" s="153">
        <f t="shared" si="0"/>
        <v>0</v>
      </c>
      <c r="K146" s="154"/>
      <c r="L146" s="30"/>
      <c r="M146" s="155" t="s">
        <v>1</v>
      </c>
      <c r="N146" s="156" t="s">
        <v>40</v>
      </c>
      <c r="O146" s="55"/>
      <c r="P146" s="157">
        <f t="shared" si="1"/>
        <v>0</v>
      </c>
      <c r="Q146" s="157">
        <v>0</v>
      </c>
      <c r="R146" s="157">
        <f t="shared" si="2"/>
        <v>0</v>
      </c>
      <c r="S146" s="157">
        <v>0</v>
      </c>
      <c r="T146" s="158">
        <f t="shared" si="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9" t="s">
        <v>163</v>
      </c>
      <c r="AT146" s="159" t="s">
        <v>159</v>
      </c>
      <c r="AU146" s="159" t="s">
        <v>102</v>
      </c>
      <c r="AY146" s="14" t="s">
        <v>157</v>
      </c>
      <c r="BE146" s="160">
        <f t="shared" si="4"/>
        <v>0</v>
      </c>
      <c r="BF146" s="160">
        <f t="shared" si="5"/>
        <v>0</v>
      </c>
      <c r="BG146" s="160">
        <f t="shared" si="6"/>
        <v>0</v>
      </c>
      <c r="BH146" s="160">
        <f t="shared" si="7"/>
        <v>0</v>
      </c>
      <c r="BI146" s="160">
        <f t="shared" si="8"/>
        <v>0</v>
      </c>
      <c r="BJ146" s="14" t="s">
        <v>102</v>
      </c>
      <c r="BK146" s="160">
        <f t="shared" si="9"/>
        <v>0</v>
      </c>
      <c r="BL146" s="14" t="s">
        <v>163</v>
      </c>
      <c r="BM146" s="159" t="s">
        <v>701</v>
      </c>
    </row>
    <row r="147" spans="1:65" s="2" customFormat="1" ht="16.5" customHeight="1">
      <c r="A147" s="29"/>
      <c r="B147" s="146"/>
      <c r="C147" s="161" t="s">
        <v>229</v>
      </c>
      <c r="D147" s="161" t="s">
        <v>224</v>
      </c>
      <c r="E147" s="162" t="s">
        <v>702</v>
      </c>
      <c r="F147" s="163" t="s">
        <v>703</v>
      </c>
      <c r="G147" s="164" t="s">
        <v>227</v>
      </c>
      <c r="H147" s="165">
        <v>502.94</v>
      </c>
      <c r="I147" s="166"/>
      <c r="J147" s="167">
        <f t="shared" si="0"/>
        <v>0</v>
      </c>
      <c r="K147" s="168"/>
      <c r="L147" s="169"/>
      <c r="M147" s="170" t="s">
        <v>1</v>
      </c>
      <c r="N147" s="171" t="s">
        <v>40</v>
      </c>
      <c r="O147" s="55"/>
      <c r="P147" s="157">
        <f t="shared" si="1"/>
        <v>0</v>
      </c>
      <c r="Q147" s="157">
        <v>1</v>
      </c>
      <c r="R147" s="157">
        <f t="shared" si="2"/>
        <v>502.94</v>
      </c>
      <c r="S147" s="157">
        <v>0</v>
      </c>
      <c r="T147" s="158">
        <f t="shared" si="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9" t="s">
        <v>189</v>
      </c>
      <c r="AT147" s="159" t="s">
        <v>224</v>
      </c>
      <c r="AU147" s="159" t="s">
        <v>102</v>
      </c>
      <c r="AY147" s="14" t="s">
        <v>157</v>
      </c>
      <c r="BE147" s="160">
        <f t="shared" si="4"/>
        <v>0</v>
      </c>
      <c r="BF147" s="160">
        <f t="shared" si="5"/>
        <v>0</v>
      </c>
      <c r="BG147" s="160">
        <f t="shared" si="6"/>
        <v>0</v>
      </c>
      <c r="BH147" s="160">
        <f t="shared" si="7"/>
        <v>0</v>
      </c>
      <c r="BI147" s="160">
        <f t="shared" si="8"/>
        <v>0</v>
      </c>
      <c r="BJ147" s="14" t="s">
        <v>102</v>
      </c>
      <c r="BK147" s="160">
        <f t="shared" si="9"/>
        <v>0</v>
      </c>
      <c r="BL147" s="14" t="s">
        <v>163</v>
      </c>
      <c r="BM147" s="159" t="s">
        <v>704</v>
      </c>
    </row>
    <row r="148" spans="1:65" s="2" customFormat="1" ht="21.75" customHeight="1">
      <c r="A148" s="29"/>
      <c r="B148" s="146"/>
      <c r="C148" s="147" t="s">
        <v>233</v>
      </c>
      <c r="D148" s="147" t="s">
        <v>159</v>
      </c>
      <c r="E148" s="148" t="s">
        <v>266</v>
      </c>
      <c r="F148" s="149" t="s">
        <v>267</v>
      </c>
      <c r="G148" s="150" t="s">
        <v>162</v>
      </c>
      <c r="H148" s="151">
        <v>794.52499999999998</v>
      </c>
      <c r="I148" s="152"/>
      <c r="J148" s="153">
        <f t="shared" si="0"/>
        <v>0</v>
      </c>
      <c r="K148" s="154"/>
      <c r="L148" s="30"/>
      <c r="M148" s="155" t="s">
        <v>1</v>
      </c>
      <c r="N148" s="156" t="s">
        <v>40</v>
      </c>
      <c r="O148" s="55"/>
      <c r="P148" s="157">
        <f t="shared" si="1"/>
        <v>0</v>
      </c>
      <c r="Q148" s="157">
        <v>0</v>
      </c>
      <c r="R148" s="157">
        <f t="shared" si="2"/>
        <v>0</v>
      </c>
      <c r="S148" s="157">
        <v>0</v>
      </c>
      <c r="T148" s="158">
        <f t="shared" si="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9" t="s">
        <v>163</v>
      </c>
      <c r="AT148" s="159" t="s">
        <v>159</v>
      </c>
      <c r="AU148" s="159" t="s">
        <v>102</v>
      </c>
      <c r="AY148" s="14" t="s">
        <v>157</v>
      </c>
      <c r="BE148" s="160">
        <f t="shared" si="4"/>
        <v>0</v>
      </c>
      <c r="BF148" s="160">
        <f t="shared" si="5"/>
        <v>0</v>
      </c>
      <c r="BG148" s="160">
        <f t="shared" si="6"/>
        <v>0</v>
      </c>
      <c r="BH148" s="160">
        <f t="shared" si="7"/>
        <v>0</v>
      </c>
      <c r="BI148" s="160">
        <f t="shared" si="8"/>
        <v>0</v>
      </c>
      <c r="BJ148" s="14" t="s">
        <v>102</v>
      </c>
      <c r="BK148" s="160">
        <f t="shared" si="9"/>
        <v>0</v>
      </c>
      <c r="BL148" s="14" t="s">
        <v>163</v>
      </c>
      <c r="BM148" s="159" t="s">
        <v>705</v>
      </c>
    </row>
    <row r="149" spans="1:65" s="12" customFormat="1" ht="22.9" customHeight="1">
      <c r="B149" s="133"/>
      <c r="D149" s="134" t="s">
        <v>73</v>
      </c>
      <c r="E149" s="144" t="s">
        <v>102</v>
      </c>
      <c r="F149" s="144" t="s">
        <v>277</v>
      </c>
      <c r="I149" s="136"/>
      <c r="J149" s="145">
        <f>BK149</f>
        <v>0</v>
      </c>
      <c r="L149" s="133"/>
      <c r="M149" s="138"/>
      <c r="N149" s="139"/>
      <c r="O149" s="139"/>
      <c r="P149" s="140">
        <f>P150</f>
        <v>0</v>
      </c>
      <c r="Q149" s="139"/>
      <c r="R149" s="140">
        <f>R150</f>
        <v>151.60928999999999</v>
      </c>
      <c r="S149" s="139"/>
      <c r="T149" s="141">
        <f>T150</f>
        <v>0</v>
      </c>
      <c r="AR149" s="134" t="s">
        <v>82</v>
      </c>
      <c r="AT149" s="142" t="s">
        <v>73</v>
      </c>
      <c r="AU149" s="142" t="s">
        <v>82</v>
      </c>
      <c r="AY149" s="134" t="s">
        <v>157</v>
      </c>
      <c r="BK149" s="143">
        <f>BK150</f>
        <v>0</v>
      </c>
    </row>
    <row r="150" spans="1:65" s="2" customFormat="1" ht="16.5" customHeight="1">
      <c r="A150" s="29"/>
      <c r="B150" s="146"/>
      <c r="C150" s="147" t="s">
        <v>7</v>
      </c>
      <c r="D150" s="147" t="s">
        <v>159</v>
      </c>
      <c r="E150" s="148" t="s">
        <v>706</v>
      </c>
      <c r="F150" s="149" t="s">
        <v>707</v>
      </c>
      <c r="G150" s="150" t="s">
        <v>171</v>
      </c>
      <c r="H150" s="151">
        <v>614.35</v>
      </c>
      <c r="I150" s="152"/>
      <c r="J150" s="153">
        <f>ROUND(I150*H150,2)</f>
        <v>0</v>
      </c>
      <c r="K150" s="154"/>
      <c r="L150" s="30"/>
      <c r="M150" s="155" t="s">
        <v>1</v>
      </c>
      <c r="N150" s="156" t="s">
        <v>40</v>
      </c>
      <c r="O150" s="55"/>
      <c r="P150" s="157">
        <f>O150*H150</f>
        <v>0</v>
      </c>
      <c r="Q150" s="157">
        <v>0.24678</v>
      </c>
      <c r="R150" s="157">
        <f>Q150*H150</f>
        <v>151.60928999999999</v>
      </c>
      <c r="S150" s="157">
        <v>0</v>
      </c>
      <c r="T150" s="158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9" t="s">
        <v>163</v>
      </c>
      <c r="AT150" s="159" t="s">
        <v>159</v>
      </c>
      <c r="AU150" s="159" t="s">
        <v>102</v>
      </c>
      <c r="AY150" s="14" t="s">
        <v>157</v>
      </c>
      <c r="BE150" s="160">
        <f>IF(N150="základná",J150,0)</f>
        <v>0</v>
      </c>
      <c r="BF150" s="160">
        <f>IF(N150="znížená",J150,0)</f>
        <v>0</v>
      </c>
      <c r="BG150" s="160">
        <f>IF(N150="zákl. prenesená",J150,0)</f>
        <v>0</v>
      </c>
      <c r="BH150" s="160">
        <f>IF(N150="zníž. prenesená",J150,0)</f>
        <v>0</v>
      </c>
      <c r="BI150" s="160">
        <f>IF(N150="nulová",J150,0)</f>
        <v>0</v>
      </c>
      <c r="BJ150" s="14" t="s">
        <v>102</v>
      </c>
      <c r="BK150" s="160">
        <f>ROUND(I150*H150,2)</f>
        <v>0</v>
      </c>
      <c r="BL150" s="14" t="s">
        <v>163</v>
      </c>
      <c r="BM150" s="159" t="s">
        <v>708</v>
      </c>
    </row>
    <row r="151" spans="1:65" s="12" customFormat="1" ht="22.9" customHeight="1">
      <c r="B151" s="133"/>
      <c r="D151" s="134" t="s">
        <v>73</v>
      </c>
      <c r="E151" s="144" t="s">
        <v>168</v>
      </c>
      <c r="F151" s="144" t="s">
        <v>843</v>
      </c>
      <c r="I151" s="136"/>
      <c r="J151" s="145">
        <f>BK151</f>
        <v>0</v>
      </c>
      <c r="L151" s="133"/>
      <c r="M151" s="138"/>
      <c r="N151" s="139"/>
      <c r="O151" s="139"/>
      <c r="P151" s="140">
        <f>SUM(P152:P157)</f>
        <v>0</v>
      </c>
      <c r="Q151" s="139"/>
      <c r="R151" s="140">
        <f>SUM(R152:R157)</f>
        <v>25.7</v>
      </c>
      <c r="S151" s="139"/>
      <c r="T151" s="141">
        <f>SUM(T152:T157)</f>
        <v>0</v>
      </c>
      <c r="AR151" s="134" t="s">
        <v>82</v>
      </c>
      <c r="AT151" s="142" t="s">
        <v>73</v>
      </c>
      <c r="AU151" s="142" t="s">
        <v>82</v>
      </c>
      <c r="AY151" s="134" t="s">
        <v>157</v>
      </c>
      <c r="BK151" s="143">
        <f>SUM(BK152:BK157)</f>
        <v>0</v>
      </c>
    </row>
    <row r="152" spans="1:65" s="2" customFormat="1" ht="33" customHeight="1">
      <c r="A152" s="29"/>
      <c r="B152" s="146"/>
      <c r="C152" s="147" t="s">
        <v>240</v>
      </c>
      <c r="D152" s="147" t="s">
        <v>159</v>
      </c>
      <c r="E152" s="148" t="s">
        <v>844</v>
      </c>
      <c r="F152" s="149" t="s">
        <v>845</v>
      </c>
      <c r="G152" s="150" t="s">
        <v>342</v>
      </c>
      <c r="H152" s="151">
        <v>1</v>
      </c>
      <c r="I152" s="152"/>
      <c r="J152" s="153">
        <f t="shared" ref="J152:J157" si="10">ROUND(I152*H152,2)</f>
        <v>0</v>
      </c>
      <c r="K152" s="154"/>
      <c r="L152" s="30"/>
      <c r="M152" s="155" t="s">
        <v>1</v>
      </c>
      <c r="N152" s="156" t="s">
        <v>40</v>
      </c>
      <c r="O152" s="55"/>
      <c r="P152" s="157">
        <f t="shared" ref="P152:P157" si="11">O152*H152</f>
        <v>0</v>
      </c>
      <c r="Q152" s="157">
        <v>0</v>
      </c>
      <c r="R152" s="157">
        <f t="shared" ref="R152:R157" si="12">Q152*H152</f>
        <v>0</v>
      </c>
      <c r="S152" s="157">
        <v>0</v>
      </c>
      <c r="T152" s="158">
        <f t="shared" ref="T152:T157" si="13"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59" t="s">
        <v>163</v>
      </c>
      <c r="AT152" s="159" t="s">
        <v>159</v>
      </c>
      <c r="AU152" s="159" t="s">
        <v>102</v>
      </c>
      <c r="AY152" s="14" t="s">
        <v>157</v>
      </c>
      <c r="BE152" s="160">
        <f t="shared" ref="BE152:BE157" si="14">IF(N152="základná",J152,0)</f>
        <v>0</v>
      </c>
      <c r="BF152" s="160">
        <f t="shared" ref="BF152:BF157" si="15">IF(N152="znížená",J152,0)</f>
        <v>0</v>
      </c>
      <c r="BG152" s="160">
        <f t="shared" ref="BG152:BG157" si="16">IF(N152="zákl. prenesená",J152,0)</f>
        <v>0</v>
      </c>
      <c r="BH152" s="160">
        <f t="shared" ref="BH152:BH157" si="17">IF(N152="zníž. prenesená",J152,0)</f>
        <v>0</v>
      </c>
      <c r="BI152" s="160">
        <f t="shared" ref="BI152:BI157" si="18">IF(N152="nulová",J152,0)</f>
        <v>0</v>
      </c>
      <c r="BJ152" s="14" t="s">
        <v>102</v>
      </c>
      <c r="BK152" s="160">
        <f t="shared" ref="BK152:BK157" si="19">ROUND(I152*H152,2)</f>
        <v>0</v>
      </c>
      <c r="BL152" s="14" t="s">
        <v>163</v>
      </c>
      <c r="BM152" s="159" t="s">
        <v>846</v>
      </c>
    </row>
    <row r="153" spans="1:65" s="2" customFormat="1" ht="24">
      <c r="A153" s="29"/>
      <c r="B153" s="146"/>
      <c r="C153" s="161" t="s">
        <v>244</v>
      </c>
      <c r="D153" s="161" t="s">
        <v>224</v>
      </c>
      <c r="E153" s="162" t="s">
        <v>847</v>
      </c>
      <c r="F153" s="163" t="s">
        <v>848</v>
      </c>
      <c r="G153" s="164" t="s">
        <v>342</v>
      </c>
      <c r="H153" s="165">
        <v>1</v>
      </c>
      <c r="I153" s="166"/>
      <c r="J153" s="167">
        <f t="shared" si="10"/>
        <v>0</v>
      </c>
      <c r="K153" s="168"/>
      <c r="L153" s="169"/>
      <c r="M153" s="170" t="s">
        <v>1</v>
      </c>
      <c r="N153" s="171" t="s">
        <v>40</v>
      </c>
      <c r="O153" s="55"/>
      <c r="P153" s="157">
        <f t="shared" si="11"/>
        <v>0</v>
      </c>
      <c r="Q153" s="157">
        <v>5.5</v>
      </c>
      <c r="R153" s="157">
        <f t="shared" si="12"/>
        <v>5.5</v>
      </c>
      <c r="S153" s="157">
        <v>0</v>
      </c>
      <c r="T153" s="158">
        <f t="shared" si="1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59" t="s">
        <v>189</v>
      </c>
      <c r="AT153" s="159" t="s">
        <v>224</v>
      </c>
      <c r="AU153" s="159" t="s">
        <v>102</v>
      </c>
      <c r="AY153" s="14" t="s">
        <v>157</v>
      </c>
      <c r="BE153" s="160">
        <f t="shared" si="14"/>
        <v>0</v>
      </c>
      <c r="BF153" s="160">
        <f t="shared" si="15"/>
        <v>0</v>
      </c>
      <c r="BG153" s="160">
        <f t="shared" si="16"/>
        <v>0</v>
      </c>
      <c r="BH153" s="160">
        <f t="shared" si="17"/>
        <v>0</v>
      </c>
      <c r="BI153" s="160">
        <f t="shared" si="18"/>
        <v>0</v>
      </c>
      <c r="BJ153" s="14" t="s">
        <v>102</v>
      </c>
      <c r="BK153" s="160">
        <f t="shared" si="19"/>
        <v>0</v>
      </c>
      <c r="BL153" s="14" t="s">
        <v>163</v>
      </c>
      <c r="BM153" s="159" t="s">
        <v>849</v>
      </c>
    </row>
    <row r="154" spans="1:65" s="2" customFormat="1" ht="33" customHeight="1">
      <c r="A154" s="29"/>
      <c r="B154" s="146"/>
      <c r="C154" s="147" t="s">
        <v>248</v>
      </c>
      <c r="D154" s="147" t="s">
        <v>159</v>
      </c>
      <c r="E154" s="148" t="s">
        <v>850</v>
      </c>
      <c r="F154" s="149" t="s">
        <v>851</v>
      </c>
      <c r="G154" s="150" t="s">
        <v>342</v>
      </c>
      <c r="H154" s="151">
        <v>1</v>
      </c>
      <c r="I154" s="152"/>
      <c r="J154" s="153">
        <f t="shared" si="10"/>
        <v>0</v>
      </c>
      <c r="K154" s="154"/>
      <c r="L154" s="30"/>
      <c r="M154" s="155" t="s">
        <v>1</v>
      </c>
      <c r="N154" s="156" t="s">
        <v>40</v>
      </c>
      <c r="O154" s="55"/>
      <c r="P154" s="157">
        <f t="shared" si="11"/>
        <v>0</v>
      </c>
      <c r="Q154" s="157">
        <v>0</v>
      </c>
      <c r="R154" s="157">
        <f t="shared" si="12"/>
        <v>0</v>
      </c>
      <c r="S154" s="157">
        <v>0</v>
      </c>
      <c r="T154" s="158">
        <f t="shared" si="1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59" t="s">
        <v>163</v>
      </c>
      <c r="AT154" s="159" t="s">
        <v>159</v>
      </c>
      <c r="AU154" s="159" t="s">
        <v>102</v>
      </c>
      <c r="AY154" s="14" t="s">
        <v>157</v>
      </c>
      <c r="BE154" s="160">
        <f t="shared" si="14"/>
        <v>0</v>
      </c>
      <c r="BF154" s="160">
        <f t="shared" si="15"/>
        <v>0</v>
      </c>
      <c r="BG154" s="160">
        <f t="shared" si="16"/>
        <v>0</v>
      </c>
      <c r="BH154" s="160">
        <f t="shared" si="17"/>
        <v>0</v>
      </c>
      <c r="BI154" s="160">
        <f t="shared" si="18"/>
        <v>0</v>
      </c>
      <c r="BJ154" s="14" t="s">
        <v>102</v>
      </c>
      <c r="BK154" s="160">
        <f t="shared" si="19"/>
        <v>0</v>
      </c>
      <c r="BL154" s="14" t="s">
        <v>163</v>
      </c>
      <c r="BM154" s="159" t="s">
        <v>852</v>
      </c>
    </row>
    <row r="155" spans="1:65" s="2" customFormat="1" ht="24">
      <c r="A155" s="29"/>
      <c r="B155" s="146"/>
      <c r="C155" s="161" t="s">
        <v>252</v>
      </c>
      <c r="D155" s="161" t="s">
        <v>224</v>
      </c>
      <c r="E155" s="162" t="s">
        <v>853</v>
      </c>
      <c r="F155" s="163" t="s">
        <v>854</v>
      </c>
      <c r="G155" s="164" t="s">
        <v>342</v>
      </c>
      <c r="H155" s="165">
        <v>1</v>
      </c>
      <c r="I155" s="166"/>
      <c r="J155" s="167">
        <f t="shared" si="10"/>
        <v>0</v>
      </c>
      <c r="K155" s="168"/>
      <c r="L155" s="169"/>
      <c r="M155" s="170" t="s">
        <v>1</v>
      </c>
      <c r="N155" s="171" t="s">
        <v>40</v>
      </c>
      <c r="O155" s="55"/>
      <c r="P155" s="157">
        <f t="shared" si="11"/>
        <v>0</v>
      </c>
      <c r="Q155" s="157">
        <v>7</v>
      </c>
      <c r="R155" s="157">
        <f t="shared" si="12"/>
        <v>7</v>
      </c>
      <c r="S155" s="157">
        <v>0</v>
      </c>
      <c r="T155" s="158">
        <f t="shared" si="1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59" t="s">
        <v>189</v>
      </c>
      <c r="AT155" s="159" t="s">
        <v>224</v>
      </c>
      <c r="AU155" s="159" t="s">
        <v>102</v>
      </c>
      <c r="AY155" s="14" t="s">
        <v>157</v>
      </c>
      <c r="BE155" s="160">
        <f t="shared" si="14"/>
        <v>0</v>
      </c>
      <c r="BF155" s="160">
        <f t="shared" si="15"/>
        <v>0</v>
      </c>
      <c r="BG155" s="160">
        <f t="shared" si="16"/>
        <v>0</v>
      </c>
      <c r="BH155" s="160">
        <f t="shared" si="17"/>
        <v>0</v>
      </c>
      <c r="BI155" s="160">
        <f t="shared" si="18"/>
        <v>0</v>
      </c>
      <c r="BJ155" s="14" t="s">
        <v>102</v>
      </c>
      <c r="BK155" s="160">
        <f t="shared" si="19"/>
        <v>0</v>
      </c>
      <c r="BL155" s="14" t="s">
        <v>163</v>
      </c>
      <c r="BM155" s="159" t="s">
        <v>855</v>
      </c>
    </row>
    <row r="156" spans="1:65" s="2" customFormat="1" ht="33" customHeight="1">
      <c r="A156" s="29"/>
      <c r="B156" s="146"/>
      <c r="C156" s="147" t="s">
        <v>256</v>
      </c>
      <c r="D156" s="147" t="s">
        <v>159</v>
      </c>
      <c r="E156" s="148" t="s">
        <v>856</v>
      </c>
      <c r="F156" s="149" t="s">
        <v>857</v>
      </c>
      <c r="G156" s="150" t="s">
        <v>342</v>
      </c>
      <c r="H156" s="151">
        <v>1</v>
      </c>
      <c r="I156" s="152"/>
      <c r="J156" s="153">
        <f t="shared" si="10"/>
        <v>0</v>
      </c>
      <c r="K156" s="154"/>
      <c r="L156" s="30"/>
      <c r="M156" s="155" t="s">
        <v>1</v>
      </c>
      <c r="N156" s="156" t="s">
        <v>40</v>
      </c>
      <c r="O156" s="55"/>
      <c r="P156" s="157">
        <f t="shared" si="11"/>
        <v>0</v>
      </c>
      <c r="Q156" s="157">
        <v>0</v>
      </c>
      <c r="R156" s="157">
        <f t="shared" si="12"/>
        <v>0</v>
      </c>
      <c r="S156" s="157">
        <v>0</v>
      </c>
      <c r="T156" s="158">
        <f t="shared" si="1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59" t="s">
        <v>163</v>
      </c>
      <c r="AT156" s="159" t="s">
        <v>159</v>
      </c>
      <c r="AU156" s="159" t="s">
        <v>102</v>
      </c>
      <c r="AY156" s="14" t="s">
        <v>157</v>
      </c>
      <c r="BE156" s="160">
        <f t="shared" si="14"/>
        <v>0</v>
      </c>
      <c r="BF156" s="160">
        <f t="shared" si="15"/>
        <v>0</v>
      </c>
      <c r="BG156" s="160">
        <f t="shared" si="16"/>
        <v>0</v>
      </c>
      <c r="BH156" s="160">
        <f t="shared" si="17"/>
        <v>0</v>
      </c>
      <c r="BI156" s="160">
        <f t="shared" si="18"/>
        <v>0</v>
      </c>
      <c r="BJ156" s="14" t="s">
        <v>102</v>
      </c>
      <c r="BK156" s="160">
        <f t="shared" si="19"/>
        <v>0</v>
      </c>
      <c r="BL156" s="14" t="s">
        <v>163</v>
      </c>
      <c r="BM156" s="159" t="s">
        <v>858</v>
      </c>
    </row>
    <row r="157" spans="1:65" s="2" customFormat="1" ht="24">
      <c r="A157" s="29"/>
      <c r="B157" s="146"/>
      <c r="C157" s="161" t="s">
        <v>260</v>
      </c>
      <c r="D157" s="161" t="s">
        <v>224</v>
      </c>
      <c r="E157" s="162" t="s">
        <v>859</v>
      </c>
      <c r="F157" s="163" t="s">
        <v>860</v>
      </c>
      <c r="G157" s="164" t="s">
        <v>342</v>
      </c>
      <c r="H157" s="165">
        <v>1</v>
      </c>
      <c r="I157" s="166"/>
      <c r="J157" s="167">
        <f t="shared" si="10"/>
        <v>0</v>
      </c>
      <c r="K157" s="168"/>
      <c r="L157" s="169"/>
      <c r="M157" s="170" t="s">
        <v>1</v>
      </c>
      <c r="N157" s="171" t="s">
        <v>40</v>
      </c>
      <c r="O157" s="55"/>
      <c r="P157" s="157">
        <f t="shared" si="11"/>
        <v>0</v>
      </c>
      <c r="Q157" s="157">
        <v>13.2</v>
      </c>
      <c r="R157" s="157">
        <f t="shared" si="12"/>
        <v>13.2</v>
      </c>
      <c r="S157" s="157">
        <v>0</v>
      </c>
      <c r="T157" s="158">
        <f t="shared" si="1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59" t="s">
        <v>189</v>
      </c>
      <c r="AT157" s="159" t="s">
        <v>224</v>
      </c>
      <c r="AU157" s="159" t="s">
        <v>102</v>
      </c>
      <c r="AY157" s="14" t="s">
        <v>157</v>
      </c>
      <c r="BE157" s="160">
        <f t="shared" si="14"/>
        <v>0</v>
      </c>
      <c r="BF157" s="160">
        <f t="shared" si="15"/>
        <v>0</v>
      </c>
      <c r="BG157" s="160">
        <f t="shared" si="16"/>
        <v>0</v>
      </c>
      <c r="BH157" s="160">
        <f t="shared" si="17"/>
        <v>0</v>
      </c>
      <c r="BI157" s="160">
        <f t="shared" si="18"/>
        <v>0</v>
      </c>
      <c r="BJ157" s="14" t="s">
        <v>102</v>
      </c>
      <c r="BK157" s="160">
        <f t="shared" si="19"/>
        <v>0</v>
      </c>
      <c r="BL157" s="14" t="s">
        <v>163</v>
      </c>
      <c r="BM157" s="159" t="s">
        <v>861</v>
      </c>
    </row>
    <row r="158" spans="1:65" s="12" customFormat="1" ht="22.9" customHeight="1">
      <c r="B158" s="133"/>
      <c r="D158" s="134" t="s">
        <v>73</v>
      </c>
      <c r="E158" s="144" t="s">
        <v>163</v>
      </c>
      <c r="F158" s="144" t="s">
        <v>372</v>
      </c>
      <c r="I158" s="136"/>
      <c r="J158" s="145">
        <f>BK158</f>
        <v>0</v>
      </c>
      <c r="L158" s="133"/>
      <c r="M158" s="138"/>
      <c r="N158" s="139"/>
      <c r="O158" s="139"/>
      <c r="P158" s="140">
        <f>SUM(P159:P168)</f>
        <v>0</v>
      </c>
      <c r="Q158" s="139"/>
      <c r="R158" s="140">
        <f>SUM(R159:R168)</f>
        <v>281.93101999999999</v>
      </c>
      <c r="S158" s="139"/>
      <c r="T158" s="141">
        <f>SUM(T159:T168)</f>
        <v>0</v>
      </c>
      <c r="AR158" s="134" t="s">
        <v>82</v>
      </c>
      <c r="AT158" s="142" t="s">
        <v>73</v>
      </c>
      <c r="AU158" s="142" t="s">
        <v>82</v>
      </c>
      <c r="AY158" s="134" t="s">
        <v>157</v>
      </c>
      <c r="BK158" s="143">
        <f>SUM(BK159:BK168)</f>
        <v>0</v>
      </c>
    </row>
    <row r="159" spans="1:65" s="2" customFormat="1" ht="36">
      <c r="A159" s="29"/>
      <c r="B159" s="146"/>
      <c r="C159" s="147" t="s">
        <v>265</v>
      </c>
      <c r="D159" s="147" t="s">
        <v>159</v>
      </c>
      <c r="E159" s="148" t="s">
        <v>709</v>
      </c>
      <c r="F159" s="149" t="s">
        <v>710</v>
      </c>
      <c r="G159" s="150" t="s">
        <v>175</v>
      </c>
      <c r="H159" s="151">
        <v>119.503</v>
      </c>
      <c r="I159" s="152"/>
      <c r="J159" s="153">
        <f t="shared" ref="J159:J168" si="20">ROUND(I159*H159,2)</f>
        <v>0</v>
      </c>
      <c r="K159" s="154"/>
      <c r="L159" s="30"/>
      <c r="M159" s="155" t="s">
        <v>1</v>
      </c>
      <c r="N159" s="156" t="s">
        <v>40</v>
      </c>
      <c r="O159" s="55"/>
      <c r="P159" s="157">
        <f t="shared" ref="P159:P168" si="21">O159*H159</f>
        <v>0</v>
      </c>
      <c r="Q159" s="157">
        <v>1.8907700000000001</v>
      </c>
      <c r="R159" s="157">
        <f t="shared" ref="R159:R168" si="22">Q159*H159</f>
        <v>225.95268999999999</v>
      </c>
      <c r="S159" s="157">
        <v>0</v>
      </c>
      <c r="T159" s="158">
        <f t="shared" ref="T159:T168" si="23"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59" t="s">
        <v>163</v>
      </c>
      <c r="AT159" s="159" t="s">
        <v>159</v>
      </c>
      <c r="AU159" s="159" t="s">
        <v>102</v>
      </c>
      <c r="AY159" s="14" t="s">
        <v>157</v>
      </c>
      <c r="BE159" s="160">
        <f t="shared" ref="BE159:BE168" si="24">IF(N159="základná",J159,0)</f>
        <v>0</v>
      </c>
      <c r="BF159" s="160">
        <f t="shared" ref="BF159:BF168" si="25">IF(N159="znížená",J159,0)</f>
        <v>0</v>
      </c>
      <c r="BG159" s="160">
        <f t="shared" ref="BG159:BG168" si="26">IF(N159="zákl. prenesená",J159,0)</f>
        <v>0</v>
      </c>
      <c r="BH159" s="160">
        <f t="shared" ref="BH159:BH168" si="27">IF(N159="zníž. prenesená",J159,0)</f>
        <v>0</v>
      </c>
      <c r="BI159" s="160">
        <f t="shared" ref="BI159:BI168" si="28">IF(N159="nulová",J159,0)</f>
        <v>0</v>
      </c>
      <c r="BJ159" s="14" t="s">
        <v>102</v>
      </c>
      <c r="BK159" s="160">
        <f t="shared" ref="BK159:BK168" si="29">ROUND(I159*H159,2)</f>
        <v>0</v>
      </c>
      <c r="BL159" s="14" t="s">
        <v>163</v>
      </c>
      <c r="BM159" s="159" t="s">
        <v>711</v>
      </c>
    </row>
    <row r="160" spans="1:65" s="2" customFormat="1" ht="24">
      <c r="A160" s="29"/>
      <c r="B160" s="146"/>
      <c r="C160" s="147" t="s">
        <v>269</v>
      </c>
      <c r="D160" s="147" t="s">
        <v>159</v>
      </c>
      <c r="E160" s="148" t="s">
        <v>712</v>
      </c>
      <c r="F160" s="149" t="s">
        <v>713</v>
      </c>
      <c r="G160" s="150" t="s">
        <v>342</v>
      </c>
      <c r="H160" s="151">
        <v>19</v>
      </c>
      <c r="I160" s="152"/>
      <c r="J160" s="153">
        <f t="shared" si="20"/>
        <v>0</v>
      </c>
      <c r="K160" s="154"/>
      <c r="L160" s="30"/>
      <c r="M160" s="155" t="s">
        <v>1</v>
      </c>
      <c r="N160" s="156" t="s">
        <v>40</v>
      </c>
      <c r="O160" s="55"/>
      <c r="P160" s="157">
        <f t="shared" si="21"/>
        <v>0</v>
      </c>
      <c r="Q160" s="157">
        <v>6.6E-3</v>
      </c>
      <c r="R160" s="157">
        <f t="shared" si="22"/>
        <v>0.12540000000000001</v>
      </c>
      <c r="S160" s="157">
        <v>0</v>
      </c>
      <c r="T160" s="158">
        <f t="shared" si="2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59" t="s">
        <v>163</v>
      </c>
      <c r="AT160" s="159" t="s">
        <v>159</v>
      </c>
      <c r="AU160" s="159" t="s">
        <v>102</v>
      </c>
      <c r="AY160" s="14" t="s">
        <v>157</v>
      </c>
      <c r="BE160" s="160">
        <f t="shared" si="24"/>
        <v>0</v>
      </c>
      <c r="BF160" s="160">
        <f t="shared" si="25"/>
        <v>0</v>
      </c>
      <c r="BG160" s="160">
        <f t="shared" si="26"/>
        <v>0</v>
      </c>
      <c r="BH160" s="160">
        <f t="shared" si="27"/>
        <v>0</v>
      </c>
      <c r="BI160" s="160">
        <f t="shared" si="28"/>
        <v>0</v>
      </c>
      <c r="BJ160" s="14" t="s">
        <v>102</v>
      </c>
      <c r="BK160" s="160">
        <f t="shared" si="29"/>
        <v>0</v>
      </c>
      <c r="BL160" s="14" t="s">
        <v>163</v>
      </c>
      <c r="BM160" s="159" t="s">
        <v>714</v>
      </c>
    </row>
    <row r="161" spans="1:65" s="2" customFormat="1" ht="16.5" customHeight="1">
      <c r="A161" s="29"/>
      <c r="B161" s="146"/>
      <c r="C161" s="161" t="s">
        <v>273</v>
      </c>
      <c r="D161" s="161" t="s">
        <v>224</v>
      </c>
      <c r="E161" s="162" t="s">
        <v>862</v>
      </c>
      <c r="F161" s="163" t="s">
        <v>863</v>
      </c>
      <c r="G161" s="164" t="s">
        <v>342</v>
      </c>
      <c r="H161" s="165">
        <v>3</v>
      </c>
      <c r="I161" s="166"/>
      <c r="J161" s="167">
        <f t="shared" si="20"/>
        <v>0</v>
      </c>
      <c r="K161" s="168"/>
      <c r="L161" s="169"/>
      <c r="M161" s="170" t="s">
        <v>1</v>
      </c>
      <c r="N161" s="171" t="s">
        <v>40</v>
      </c>
      <c r="O161" s="55"/>
      <c r="P161" s="157">
        <f t="shared" si="21"/>
        <v>0</v>
      </c>
      <c r="Q161" s="157">
        <v>2.5000000000000001E-2</v>
      </c>
      <c r="R161" s="157">
        <f t="shared" si="22"/>
        <v>7.4999999999999997E-2</v>
      </c>
      <c r="S161" s="157">
        <v>0</v>
      </c>
      <c r="T161" s="158">
        <f t="shared" si="2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59" t="s">
        <v>189</v>
      </c>
      <c r="AT161" s="159" t="s">
        <v>224</v>
      </c>
      <c r="AU161" s="159" t="s">
        <v>102</v>
      </c>
      <c r="AY161" s="14" t="s">
        <v>157</v>
      </c>
      <c r="BE161" s="160">
        <f t="shared" si="24"/>
        <v>0</v>
      </c>
      <c r="BF161" s="160">
        <f t="shared" si="25"/>
        <v>0</v>
      </c>
      <c r="BG161" s="160">
        <f t="shared" si="26"/>
        <v>0</v>
      </c>
      <c r="BH161" s="160">
        <f t="shared" si="27"/>
        <v>0</v>
      </c>
      <c r="BI161" s="160">
        <f t="shared" si="28"/>
        <v>0</v>
      </c>
      <c r="BJ161" s="14" t="s">
        <v>102</v>
      </c>
      <c r="BK161" s="160">
        <f t="shared" si="29"/>
        <v>0</v>
      </c>
      <c r="BL161" s="14" t="s">
        <v>163</v>
      </c>
      <c r="BM161" s="159" t="s">
        <v>864</v>
      </c>
    </row>
    <row r="162" spans="1:65" s="2" customFormat="1" ht="16.5" customHeight="1">
      <c r="A162" s="29"/>
      <c r="B162" s="146"/>
      <c r="C162" s="161" t="s">
        <v>278</v>
      </c>
      <c r="D162" s="161" t="s">
        <v>224</v>
      </c>
      <c r="E162" s="162" t="s">
        <v>718</v>
      </c>
      <c r="F162" s="163" t="s">
        <v>719</v>
      </c>
      <c r="G162" s="164" t="s">
        <v>342</v>
      </c>
      <c r="H162" s="165">
        <v>16</v>
      </c>
      <c r="I162" s="166"/>
      <c r="J162" s="167">
        <f t="shared" si="20"/>
        <v>0</v>
      </c>
      <c r="K162" s="168"/>
      <c r="L162" s="169"/>
      <c r="M162" s="170" t="s">
        <v>1</v>
      </c>
      <c r="N162" s="171" t="s">
        <v>40</v>
      </c>
      <c r="O162" s="55"/>
      <c r="P162" s="157">
        <f t="shared" si="21"/>
        <v>0</v>
      </c>
      <c r="Q162" s="157">
        <v>4.4999999999999998E-2</v>
      </c>
      <c r="R162" s="157">
        <f t="shared" si="22"/>
        <v>0.72</v>
      </c>
      <c r="S162" s="157">
        <v>0</v>
      </c>
      <c r="T162" s="158">
        <f t="shared" si="2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59" t="s">
        <v>189</v>
      </c>
      <c r="AT162" s="159" t="s">
        <v>224</v>
      </c>
      <c r="AU162" s="159" t="s">
        <v>102</v>
      </c>
      <c r="AY162" s="14" t="s">
        <v>157</v>
      </c>
      <c r="BE162" s="160">
        <f t="shared" si="24"/>
        <v>0</v>
      </c>
      <c r="BF162" s="160">
        <f t="shared" si="25"/>
        <v>0</v>
      </c>
      <c r="BG162" s="160">
        <f t="shared" si="26"/>
        <v>0</v>
      </c>
      <c r="BH162" s="160">
        <f t="shared" si="27"/>
        <v>0</v>
      </c>
      <c r="BI162" s="160">
        <f t="shared" si="28"/>
        <v>0</v>
      </c>
      <c r="BJ162" s="14" t="s">
        <v>102</v>
      </c>
      <c r="BK162" s="160">
        <f t="shared" si="29"/>
        <v>0</v>
      </c>
      <c r="BL162" s="14" t="s">
        <v>163</v>
      </c>
      <c r="BM162" s="159" t="s">
        <v>720</v>
      </c>
    </row>
    <row r="163" spans="1:65" s="2" customFormat="1" ht="24">
      <c r="A163" s="29"/>
      <c r="B163" s="146"/>
      <c r="C163" s="147" t="s">
        <v>282</v>
      </c>
      <c r="D163" s="147" t="s">
        <v>159</v>
      </c>
      <c r="E163" s="148" t="s">
        <v>865</v>
      </c>
      <c r="F163" s="149" t="s">
        <v>866</v>
      </c>
      <c r="G163" s="150" t="s">
        <v>175</v>
      </c>
      <c r="H163" s="151">
        <v>1.536</v>
      </c>
      <c r="I163" s="152"/>
      <c r="J163" s="153">
        <f t="shared" si="20"/>
        <v>0</v>
      </c>
      <c r="K163" s="154"/>
      <c r="L163" s="30"/>
      <c r="M163" s="155" t="s">
        <v>1</v>
      </c>
      <c r="N163" s="156" t="s">
        <v>40</v>
      </c>
      <c r="O163" s="55"/>
      <c r="P163" s="157">
        <f t="shared" si="21"/>
        <v>0</v>
      </c>
      <c r="Q163" s="157">
        <v>2.2164700000000002</v>
      </c>
      <c r="R163" s="157">
        <f t="shared" si="22"/>
        <v>3.4045000000000001</v>
      </c>
      <c r="S163" s="157">
        <v>0</v>
      </c>
      <c r="T163" s="158">
        <f t="shared" si="2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59" t="s">
        <v>163</v>
      </c>
      <c r="AT163" s="159" t="s">
        <v>159</v>
      </c>
      <c r="AU163" s="159" t="s">
        <v>102</v>
      </c>
      <c r="AY163" s="14" t="s">
        <v>157</v>
      </c>
      <c r="BE163" s="160">
        <f t="shared" si="24"/>
        <v>0</v>
      </c>
      <c r="BF163" s="160">
        <f t="shared" si="25"/>
        <v>0</v>
      </c>
      <c r="BG163" s="160">
        <f t="shared" si="26"/>
        <v>0</v>
      </c>
      <c r="BH163" s="160">
        <f t="shared" si="27"/>
        <v>0</v>
      </c>
      <c r="BI163" s="160">
        <f t="shared" si="28"/>
        <v>0</v>
      </c>
      <c r="BJ163" s="14" t="s">
        <v>102</v>
      </c>
      <c r="BK163" s="160">
        <f t="shared" si="29"/>
        <v>0</v>
      </c>
      <c r="BL163" s="14" t="s">
        <v>163</v>
      </c>
      <c r="BM163" s="159" t="s">
        <v>867</v>
      </c>
    </row>
    <row r="164" spans="1:65" s="2" customFormat="1" ht="24">
      <c r="A164" s="29"/>
      <c r="B164" s="146"/>
      <c r="C164" s="147" t="s">
        <v>286</v>
      </c>
      <c r="D164" s="147" t="s">
        <v>159</v>
      </c>
      <c r="E164" s="148" t="s">
        <v>386</v>
      </c>
      <c r="F164" s="149" t="s">
        <v>387</v>
      </c>
      <c r="G164" s="150" t="s">
        <v>175</v>
      </c>
      <c r="H164" s="151">
        <v>5.6980000000000004</v>
      </c>
      <c r="I164" s="152"/>
      <c r="J164" s="153">
        <f t="shared" si="20"/>
        <v>0</v>
      </c>
      <c r="K164" s="154"/>
      <c r="L164" s="30"/>
      <c r="M164" s="155" t="s">
        <v>1</v>
      </c>
      <c r="N164" s="156" t="s">
        <v>40</v>
      </c>
      <c r="O164" s="55"/>
      <c r="P164" s="157">
        <f t="shared" si="21"/>
        <v>0</v>
      </c>
      <c r="Q164" s="157">
        <v>2.1922799999999998</v>
      </c>
      <c r="R164" s="157">
        <f t="shared" si="22"/>
        <v>12.49161</v>
      </c>
      <c r="S164" s="157">
        <v>0</v>
      </c>
      <c r="T164" s="158">
        <f t="shared" si="2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59" t="s">
        <v>163</v>
      </c>
      <c r="AT164" s="159" t="s">
        <v>159</v>
      </c>
      <c r="AU164" s="159" t="s">
        <v>102</v>
      </c>
      <c r="AY164" s="14" t="s">
        <v>157</v>
      </c>
      <c r="BE164" s="160">
        <f t="shared" si="24"/>
        <v>0</v>
      </c>
      <c r="BF164" s="160">
        <f t="shared" si="25"/>
        <v>0</v>
      </c>
      <c r="BG164" s="160">
        <f t="shared" si="26"/>
        <v>0</v>
      </c>
      <c r="BH164" s="160">
        <f t="shared" si="27"/>
        <v>0</v>
      </c>
      <c r="BI164" s="160">
        <f t="shared" si="28"/>
        <v>0</v>
      </c>
      <c r="BJ164" s="14" t="s">
        <v>102</v>
      </c>
      <c r="BK164" s="160">
        <f t="shared" si="29"/>
        <v>0</v>
      </c>
      <c r="BL164" s="14" t="s">
        <v>163</v>
      </c>
      <c r="BM164" s="159" t="s">
        <v>868</v>
      </c>
    </row>
    <row r="165" spans="1:65" s="2" customFormat="1" ht="24">
      <c r="A165" s="29"/>
      <c r="B165" s="146"/>
      <c r="C165" s="147" t="s">
        <v>290</v>
      </c>
      <c r="D165" s="147" t="s">
        <v>159</v>
      </c>
      <c r="E165" s="148" t="s">
        <v>390</v>
      </c>
      <c r="F165" s="149" t="s">
        <v>391</v>
      </c>
      <c r="G165" s="150" t="s">
        <v>175</v>
      </c>
      <c r="H165" s="151">
        <v>5.0999999999999996</v>
      </c>
      <c r="I165" s="152"/>
      <c r="J165" s="153">
        <f t="shared" si="20"/>
        <v>0</v>
      </c>
      <c r="K165" s="154"/>
      <c r="L165" s="30"/>
      <c r="M165" s="155" t="s">
        <v>1</v>
      </c>
      <c r="N165" s="156" t="s">
        <v>40</v>
      </c>
      <c r="O165" s="55"/>
      <c r="P165" s="157">
        <f t="shared" si="21"/>
        <v>0</v>
      </c>
      <c r="Q165" s="157">
        <v>2.40645</v>
      </c>
      <c r="R165" s="157">
        <f t="shared" si="22"/>
        <v>12.2729</v>
      </c>
      <c r="S165" s="157">
        <v>0</v>
      </c>
      <c r="T165" s="158">
        <f t="shared" si="2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59" t="s">
        <v>163</v>
      </c>
      <c r="AT165" s="159" t="s">
        <v>159</v>
      </c>
      <c r="AU165" s="159" t="s">
        <v>102</v>
      </c>
      <c r="AY165" s="14" t="s">
        <v>157</v>
      </c>
      <c r="BE165" s="160">
        <f t="shared" si="24"/>
        <v>0</v>
      </c>
      <c r="BF165" s="160">
        <f t="shared" si="25"/>
        <v>0</v>
      </c>
      <c r="BG165" s="160">
        <f t="shared" si="26"/>
        <v>0</v>
      </c>
      <c r="BH165" s="160">
        <f t="shared" si="27"/>
        <v>0</v>
      </c>
      <c r="BI165" s="160">
        <f t="shared" si="28"/>
        <v>0</v>
      </c>
      <c r="BJ165" s="14" t="s">
        <v>102</v>
      </c>
      <c r="BK165" s="160">
        <f t="shared" si="29"/>
        <v>0</v>
      </c>
      <c r="BL165" s="14" t="s">
        <v>163</v>
      </c>
      <c r="BM165" s="159" t="s">
        <v>869</v>
      </c>
    </row>
    <row r="166" spans="1:65" s="2" customFormat="1" ht="33" customHeight="1">
      <c r="A166" s="29"/>
      <c r="B166" s="146"/>
      <c r="C166" s="147" t="s">
        <v>294</v>
      </c>
      <c r="D166" s="147" t="s">
        <v>159</v>
      </c>
      <c r="E166" s="148" t="s">
        <v>394</v>
      </c>
      <c r="F166" s="149" t="s">
        <v>395</v>
      </c>
      <c r="G166" s="150" t="s">
        <v>175</v>
      </c>
      <c r="H166" s="151">
        <v>10.968</v>
      </c>
      <c r="I166" s="152"/>
      <c r="J166" s="153">
        <f t="shared" si="20"/>
        <v>0</v>
      </c>
      <c r="K166" s="154"/>
      <c r="L166" s="30"/>
      <c r="M166" s="155" t="s">
        <v>1</v>
      </c>
      <c r="N166" s="156" t="s">
        <v>40</v>
      </c>
      <c r="O166" s="55"/>
      <c r="P166" s="157">
        <f t="shared" si="21"/>
        <v>0</v>
      </c>
      <c r="Q166" s="157">
        <v>2.2632400000000001</v>
      </c>
      <c r="R166" s="157">
        <f t="shared" si="22"/>
        <v>24.823219999999999</v>
      </c>
      <c r="S166" s="157">
        <v>0</v>
      </c>
      <c r="T166" s="158">
        <f t="shared" si="2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59" t="s">
        <v>163</v>
      </c>
      <c r="AT166" s="159" t="s">
        <v>159</v>
      </c>
      <c r="AU166" s="159" t="s">
        <v>102</v>
      </c>
      <c r="AY166" s="14" t="s">
        <v>157</v>
      </c>
      <c r="BE166" s="160">
        <f t="shared" si="24"/>
        <v>0</v>
      </c>
      <c r="BF166" s="160">
        <f t="shared" si="25"/>
        <v>0</v>
      </c>
      <c r="BG166" s="160">
        <f t="shared" si="26"/>
        <v>0</v>
      </c>
      <c r="BH166" s="160">
        <f t="shared" si="27"/>
        <v>0</v>
      </c>
      <c r="BI166" s="160">
        <f t="shared" si="28"/>
        <v>0</v>
      </c>
      <c r="BJ166" s="14" t="s">
        <v>102</v>
      </c>
      <c r="BK166" s="160">
        <f t="shared" si="29"/>
        <v>0</v>
      </c>
      <c r="BL166" s="14" t="s">
        <v>163</v>
      </c>
      <c r="BM166" s="159" t="s">
        <v>870</v>
      </c>
    </row>
    <row r="167" spans="1:65" s="2" customFormat="1" ht="33" customHeight="1">
      <c r="A167" s="29"/>
      <c r="B167" s="146"/>
      <c r="C167" s="147" t="s">
        <v>298</v>
      </c>
      <c r="D167" s="147" t="s">
        <v>159</v>
      </c>
      <c r="E167" s="148" t="s">
        <v>871</v>
      </c>
      <c r="F167" s="149" t="s">
        <v>872</v>
      </c>
      <c r="G167" s="150" t="s">
        <v>162</v>
      </c>
      <c r="H167" s="151">
        <v>29.64</v>
      </c>
      <c r="I167" s="152"/>
      <c r="J167" s="153">
        <f t="shared" si="20"/>
        <v>0</v>
      </c>
      <c r="K167" s="154"/>
      <c r="L167" s="30"/>
      <c r="M167" s="155" t="s">
        <v>1</v>
      </c>
      <c r="N167" s="156" t="s">
        <v>40</v>
      </c>
      <c r="O167" s="55"/>
      <c r="P167" s="157">
        <f t="shared" si="21"/>
        <v>0</v>
      </c>
      <c r="Q167" s="157">
        <v>4.6100000000000004E-3</v>
      </c>
      <c r="R167" s="157">
        <f t="shared" si="22"/>
        <v>0.13664000000000001</v>
      </c>
      <c r="S167" s="157">
        <v>0</v>
      </c>
      <c r="T167" s="158">
        <f t="shared" si="2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59" t="s">
        <v>163</v>
      </c>
      <c r="AT167" s="159" t="s">
        <v>159</v>
      </c>
      <c r="AU167" s="159" t="s">
        <v>102</v>
      </c>
      <c r="AY167" s="14" t="s">
        <v>157</v>
      </c>
      <c r="BE167" s="160">
        <f t="shared" si="24"/>
        <v>0</v>
      </c>
      <c r="BF167" s="160">
        <f t="shared" si="25"/>
        <v>0</v>
      </c>
      <c r="BG167" s="160">
        <f t="shared" si="26"/>
        <v>0</v>
      </c>
      <c r="BH167" s="160">
        <f t="shared" si="27"/>
        <v>0</v>
      </c>
      <c r="BI167" s="160">
        <f t="shared" si="28"/>
        <v>0</v>
      </c>
      <c r="BJ167" s="14" t="s">
        <v>102</v>
      </c>
      <c r="BK167" s="160">
        <f t="shared" si="29"/>
        <v>0</v>
      </c>
      <c r="BL167" s="14" t="s">
        <v>163</v>
      </c>
      <c r="BM167" s="159" t="s">
        <v>873</v>
      </c>
    </row>
    <row r="168" spans="1:65" s="2" customFormat="1" ht="24">
      <c r="A168" s="29"/>
      <c r="B168" s="146"/>
      <c r="C168" s="147" t="s">
        <v>302</v>
      </c>
      <c r="D168" s="147" t="s">
        <v>159</v>
      </c>
      <c r="E168" s="148" t="s">
        <v>721</v>
      </c>
      <c r="F168" s="149" t="s">
        <v>722</v>
      </c>
      <c r="G168" s="150" t="s">
        <v>342</v>
      </c>
      <c r="H168" s="151">
        <v>21</v>
      </c>
      <c r="I168" s="152"/>
      <c r="J168" s="153">
        <f t="shared" si="20"/>
        <v>0</v>
      </c>
      <c r="K168" s="154"/>
      <c r="L168" s="30"/>
      <c r="M168" s="155" t="s">
        <v>1</v>
      </c>
      <c r="N168" s="156" t="s">
        <v>40</v>
      </c>
      <c r="O168" s="55"/>
      <c r="P168" s="157">
        <f t="shared" si="21"/>
        <v>0</v>
      </c>
      <c r="Q168" s="157">
        <v>9.1859999999999997E-2</v>
      </c>
      <c r="R168" s="157">
        <f t="shared" si="22"/>
        <v>1.92906</v>
      </c>
      <c r="S168" s="157">
        <v>0</v>
      </c>
      <c r="T168" s="158">
        <f t="shared" si="2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59" t="s">
        <v>163</v>
      </c>
      <c r="AT168" s="159" t="s">
        <v>159</v>
      </c>
      <c r="AU168" s="159" t="s">
        <v>102</v>
      </c>
      <c r="AY168" s="14" t="s">
        <v>157</v>
      </c>
      <c r="BE168" s="160">
        <f t="shared" si="24"/>
        <v>0</v>
      </c>
      <c r="BF168" s="160">
        <f t="shared" si="25"/>
        <v>0</v>
      </c>
      <c r="BG168" s="160">
        <f t="shared" si="26"/>
        <v>0</v>
      </c>
      <c r="BH168" s="160">
        <f t="shared" si="27"/>
        <v>0</v>
      </c>
      <c r="BI168" s="160">
        <f t="shared" si="28"/>
        <v>0</v>
      </c>
      <c r="BJ168" s="14" t="s">
        <v>102</v>
      </c>
      <c r="BK168" s="160">
        <f t="shared" si="29"/>
        <v>0</v>
      </c>
      <c r="BL168" s="14" t="s">
        <v>163</v>
      </c>
      <c r="BM168" s="159" t="s">
        <v>723</v>
      </c>
    </row>
    <row r="169" spans="1:65" s="12" customFormat="1" ht="22.9" customHeight="1">
      <c r="B169" s="133"/>
      <c r="D169" s="134" t="s">
        <v>73</v>
      </c>
      <c r="E169" s="144" t="s">
        <v>189</v>
      </c>
      <c r="F169" s="144" t="s">
        <v>724</v>
      </c>
      <c r="I169" s="136"/>
      <c r="J169" s="145">
        <f>BK169</f>
        <v>0</v>
      </c>
      <c r="L169" s="133"/>
      <c r="M169" s="138"/>
      <c r="N169" s="139"/>
      <c r="O169" s="139"/>
      <c r="P169" s="140">
        <f>SUM(P170:P231)</f>
        <v>0</v>
      </c>
      <c r="Q169" s="139"/>
      <c r="R169" s="140">
        <f>SUM(R170:R231)</f>
        <v>164.16942</v>
      </c>
      <c r="S169" s="139"/>
      <c r="T169" s="141">
        <f>SUM(T170:T231)</f>
        <v>0</v>
      </c>
      <c r="AR169" s="134" t="s">
        <v>82</v>
      </c>
      <c r="AT169" s="142" t="s">
        <v>73</v>
      </c>
      <c r="AU169" s="142" t="s">
        <v>82</v>
      </c>
      <c r="AY169" s="134" t="s">
        <v>157</v>
      </c>
      <c r="BK169" s="143">
        <f>SUM(BK170:BK231)</f>
        <v>0</v>
      </c>
    </row>
    <row r="170" spans="1:65" s="2" customFormat="1" ht="24">
      <c r="A170" s="29"/>
      <c r="B170" s="146"/>
      <c r="C170" s="147" t="s">
        <v>306</v>
      </c>
      <c r="D170" s="147" t="s">
        <v>159</v>
      </c>
      <c r="E170" s="148" t="s">
        <v>874</v>
      </c>
      <c r="F170" s="149" t="s">
        <v>875</v>
      </c>
      <c r="G170" s="150" t="s">
        <v>171</v>
      </c>
      <c r="H170" s="151">
        <v>90.6</v>
      </c>
      <c r="I170" s="152"/>
      <c r="J170" s="153">
        <f t="shared" ref="J170:J201" si="30">ROUND(I170*H170,2)</f>
        <v>0</v>
      </c>
      <c r="K170" s="154"/>
      <c r="L170" s="30"/>
      <c r="M170" s="155" t="s">
        <v>1</v>
      </c>
      <c r="N170" s="156" t="s">
        <v>40</v>
      </c>
      <c r="O170" s="55"/>
      <c r="P170" s="157">
        <f t="shared" ref="P170:P201" si="31">O170*H170</f>
        <v>0</v>
      </c>
      <c r="Q170" s="157">
        <v>1.0000000000000001E-5</v>
      </c>
      <c r="R170" s="157">
        <f t="shared" ref="R170:R201" si="32">Q170*H170</f>
        <v>9.1E-4</v>
      </c>
      <c r="S170" s="157">
        <v>0</v>
      </c>
      <c r="T170" s="158">
        <f t="shared" ref="T170:T201" si="33">S170*H170</f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59" t="s">
        <v>163</v>
      </c>
      <c r="AT170" s="159" t="s">
        <v>159</v>
      </c>
      <c r="AU170" s="159" t="s">
        <v>102</v>
      </c>
      <c r="AY170" s="14" t="s">
        <v>157</v>
      </c>
      <c r="BE170" s="160">
        <f t="shared" ref="BE170:BE201" si="34">IF(N170="základná",J170,0)</f>
        <v>0</v>
      </c>
      <c r="BF170" s="160">
        <f t="shared" ref="BF170:BF201" si="35">IF(N170="znížená",J170,0)</f>
        <v>0</v>
      </c>
      <c r="BG170" s="160">
        <f t="shared" ref="BG170:BG201" si="36">IF(N170="zákl. prenesená",J170,0)</f>
        <v>0</v>
      </c>
      <c r="BH170" s="160">
        <f t="shared" ref="BH170:BH201" si="37">IF(N170="zníž. prenesená",J170,0)</f>
        <v>0</v>
      </c>
      <c r="BI170" s="160">
        <f t="shared" ref="BI170:BI201" si="38">IF(N170="nulová",J170,0)</f>
        <v>0</v>
      </c>
      <c r="BJ170" s="14" t="s">
        <v>102</v>
      </c>
      <c r="BK170" s="160">
        <f t="shared" ref="BK170:BK201" si="39">ROUND(I170*H170,2)</f>
        <v>0</v>
      </c>
      <c r="BL170" s="14" t="s">
        <v>163</v>
      </c>
      <c r="BM170" s="159" t="s">
        <v>876</v>
      </c>
    </row>
    <row r="171" spans="1:65" s="2" customFormat="1" ht="24">
      <c r="A171" s="29"/>
      <c r="B171" s="146"/>
      <c r="C171" s="161" t="s">
        <v>311</v>
      </c>
      <c r="D171" s="161" t="s">
        <v>224</v>
      </c>
      <c r="E171" s="162" t="s">
        <v>877</v>
      </c>
      <c r="F171" s="163" t="s">
        <v>878</v>
      </c>
      <c r="G171" s="164" t="s">
        <v>342</v>
      </c>
      <c r="H171" s="165">
        <v>18.481999999999999</v>
      </c>
      <c r="I171" s="166"/>
      <c r="J171" s="167">
        <f t="shared" si="30"/>
        <v>0</v>
      </c>
      <c r="K171" s="168"/>
      <c r="L171" s="169"/>
      <c r="M171" s="170" t="s">
        <v>1</v>
      </c>
      <c r="N171" s="171" t="s">
        <v>40</v>
      </c>
      <c r="O171" s="55"/>
      <c r="P171" s="157">
        <f t="shared" si="31"/>
        <v>0</v>
      </c>
      <c r="Q171" s="157">
        <v>2.1090000000000001E-2</v>
      </c>
      <c r="R171" s="157">
        <f t="shared" si="32"/>
        <v>0.38979000000000003</v>
      </c>
      <c r="S171" s="157">
        <v>0</v>
      </c>
      <c r="T171" s="158">
        <f t="shared" si="33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59" t="s">
        <v>189</v>
      </c>
      <c r="AT171" s="159" t="s">
        <v>224</v>
      </c>
      <c r="AU171" s="159" t="s">
        <v>102</v>
      </c>
      <c r="AY171" s="14" t="s">
        <v>157</v>
      </c>
      <c r="BE171" s="160">
        <f t="shared" si="34"/>
        <v>0</v>
      </c>
      <c r="BF171" s="160">
        <f t="shared" si="35"/>
        <v>0</v>
      </c>
      <c r="BG171" s="160">
        <f t="shared" si="36"/>
        <v>0</v>
      </c>
      <c r="BH171" s="160">
        <f t="shared" si="37"/>
        <v>0</v>
      </c>
      <c r="BI171" s="160">
        <f t="shared" si="38"/>
        <v>0</v>
      </c>
      <c r="BJ171" s="14" t="s">
        <v>102</v>
      </c>
      <c r="BK171" s="160">
        <f t="shared" si="39"/>
        <v>0</v>
      </c>
      <c r="BL171" s="14" t="s">
        <v>163</v>
      </c>
      <c r="BM171" s="159" t="s">
        <v>879</v>
      </c>
    </row>
    <row r="172" spans="1:65" s="2" customFormat="1" ht="24">
      <c r="A172" s="29"/>
      <c r="B172" s="146"/>
      <c r="C172" s="147" t="s">
        <v>315</v>
      </c>
      <c r="D172" s="147" t="s">
        <v>159</v>
      </c>
      <c r="E172" s="148" t="s">
        <v>737</v>
      </c>
      <c r="F172" s="149" t="s">
        <v>738</v>
      </c>
      <c r="G172" s="150" t="s">
        <v>171</v>
      </c>
      <c r="H172" s="151">
        <v>540.75</v>
      </c>
      <c r="I172" s="152"/>
      <c r="J172" s="153">
        <f t="shared" si="30"/>
        <v>0</v>
      </c>
      <c r="K172" s="154"/>
      <c r="L172" s="30"/>
      <c r="M172" s="155" t="s">
        <v>1</v>
      </c>
      <c r="N172" s="156" t="s">
        <v>40</v>
      </c>
      <c r="O172" s="55"/>
      <c r="P172" s="157">
        <f t="shared" si="31"/>
        <v>0</v>
      </c>
      <c r="Q172" s="157">
        <v>2.0000000000000002E-5</v>
      </c>
      <c r="R172" s="157">
        <f t="shared" si="32"/>
        <v>1.082E-2</v>
      </c>
      <c r="S172" s="157">
        <v>0</v>
      </c>
      <c r="T172" s="158">
        <f t="shared" si="33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59" t="s">
        <v>163</v>
      </c>
      <c r="AT172" s="159" t="s">
        <v>159</v>
      </c>
      <c r="AU172" s="159" t="s">
        <v>102</v>
      </c>
      <c r="AY172" s="14" t="s">
        <v>157</v>
      </c>
      <c r="BE172" s="160">
        <f t="shared" si="34"/>
        <v>0</v>
      </c>
      <c r="BF172" s="160">
        <f t="shared" si="35"/>
        <v>0</v>
      </c>
      <c r="BG172" s="160">
        <f t="shared" si="36"/>
        <v>0</v>
      </c>
      <c r="BH172" s="160">
        <f t="shared" si="37"/>
        <v>0</v>
      </c>
      <c r="BI172" s="160">
        <f t="shared" si="38"/>
        <v>0</v>
      </c>
      <c r="BJ172" s="14" t="s">
        <v>102</v>
      </c>
      <c r="BK172" s="160">
        <f t="shared" si="39"/>
        <v>0</v>
      </c>
      <c r="BL172" s="14" t="s">
        <v>163</v>
      </c>
      <c r="BM172" s="159" t="s">
        <v>739</v>
      </c>
    </row>
    <row r="173" spans="1:65" s="2" customFormat="1" ht="24">
      <c r="A173" s="29"/>
      <c r="B173" s="146"/>
      <c r="C173" s="161" t="s">
        <v>319</v>
      </c>
      <c r="D173" s="161" t="s">
        <v>224</v>
      </c>
      <c r="E173" s="162" t="s">
        <v>740</v>
      </c>
      <c r="F173" s="163" t="s">
        <v>741</v>
      </c>
      <c r="G173" s="164" t="s">
        <v>342</v>
      </c>
      <c r="H173" s="165">
        <v>91.927999999999997</v>
      </c>
      <c r="I173" s="166"/>
      <c r="J173" s="167">
        <f t="shared" si="30"/>
        <v>0</v>
      </c>
      <c r="K173" s="168"/>
      <c r="L173" s="169"/>
      <c r="M173" s="170" t="s">
        <v>1</v>
      </c>
      <c r="N173" s="171" t="s">
        <v>40</v>
      </c>
      <c r="O173" s="55"/>
      <c r="P173" s="157">
        <f t="shared" si="31"/>
        <v>0</v>
      </c>
      <c r="Q173" s="157">
        <v>8.3059999999999995E-2</v>
      </c>
      <c r="R173" s="157">
        <f t="shared" si="32"/>
        <v>7.6355399999999998</v>
      </c>
      <c r="S173" s="157">
        <v>0</v>
      </c>
      <c r="T173" s="158">
        <f t="shared" si="3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59" t="s">
        <v>189</v>
      </c>
      <c r="AT173" s="159" t="s">
        <v>224</v>
      </c>
      <c r="AU173" s="159" t="s">
        <v>102</v>
      </c>
      <c r="AY173" s="14" t="s">
        <v>157</v>
      </c>
      <c r="BE173" s="160">
        <f t="shared" si="34"/>
        <v>0</v>
      </c>
      <c r="BF173" s="160">
        <f t="shared" si="35"/>
        <v>0</v>
      </c>
      <c r="BG173" s="160">
        <f t="shared" si="36"/>
        <v>0</v>
      </c>
      <c r="BH173" s="160">
        <f t="shared" si="37"/>
        <v>0</v>
      </c>
      <c r="BI173" s="160">
        <f t="shared" si="38"/>
        <v>0</v>
      </c>
      <c r="BJ173" s="14" t="s">
        <v>102</v>
      </c>
      <c r="BK173" s="160">
        <f t="shared" si="39"/>
        <v>0</v>
      </c>
      <c r="BL173" s="14" t="s">
        <v>163</v>
      </c>
      <c r="BM173" s="159" t="s">
        <v>742</v>
      </c>
    </row>
    <row r="174" spans="1:65" s="2" customFormat="1" ht="24">
      <c r="A174" s="29"/>
      <c r="B174" s="146"/>
      <c r="C174" s="147" t="s">
        <v>323</v>
      </c>
      <c r="D174" s="147" t="s">
        <v>159</v>
      </c>
      <c r="E174" s="148" t="s">
        <v>880</v>
      </c>
      <c r="F174" s="149" t="s">
        <v>881</v>
      </c>
      <c r="G174" s="150" t="s">
        <v>171</v>
      </c>
      <c r="H174" s="151">
        <v>25</v>
      </c>
      <c r="I174" s="152"/>
      <c r="J174" s="153">
        <f t="shared" si="30"/>
        <v>0</v>
      </c>
      <c r="K174" s="154"/>
      <c r="L174" s="30"/>
      <c r="M174" s="155" t="s">
        <v>1</v>
      </c>
      <c r="N174" s="156" t="s">
        <v>40</v>
      </c>
      <c r="O174" s="55"/>
      <c r="P174" s="157">
        <f t="shared" si="31"/>
        <v>0</v>
      </c>
      <c r="Q174" s="157">
        <v>3.0000000000000001E-5</v>
      </c>
      <c r="R174" s="157">
        <f t="shared" si="32"/>
        <v>7.5000000000000002E-4</v>
      </c>
      <c r="S174" s="157">
        <v>0</v>
      </c>
      <c r="T174" s="158">
        <f t="shared" si="3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59" t="s">
        <v>163</v>
      </c>
      <c r="AT174" s="159" t="s">
        <v>159</v>
      </c>
      <c r="AU174" s="159" t="s">
        <v>102</v>
      </c>
      <c r="AY174" s="14" t="s">
        <v>157</v>
      </c>
      <c r="BE174" s="160">
        <f t="shared" si="34"/>
        <v>0</v>
      </c>
      <c r="BF174" s="160">
        <f t="shared" si="35"/>
        <v>0</v>
      </c>
      <c r="BG174" s="160">
        <f t="shared" si="36"/>
        <v>0</v>
      </c>
      <c r="BH174" s="160">
        <f t="shared" si="37"/>
        <v>0</v>
      </c>
      <c r="BI174" s="160">
        <f t="shared" si="38"/>
        <v>0</v>
      </c>
      <c r="BJ174" s="14" t="s">
        <v>102</v>
      </c>
      <c r="BK174" s="160">
        <f t="shared" si="39"/>
        <v>0</v>
      </c>
      <c r="BL174" s="14" t="s">
        <v>163</v>
      </c>
      <c r="BM174" s="159" t="s">
        <v>882</v>
      </c>
    </row>
    <row r="175" spans="1:65" s="2" customFormat="1" ht="24">
      <c r="A175" s="29"/>
      <c r="B175" s="146"/>
      <c r="C175" s="161" t="s">
        <v>327</v>
      </c>
      <c r="D175" s="161" t="s">
        <v>224</v>
      </c>
      <c r="E175" s="162" t="s">
        <v>883</v>
      </c>
      <c r="F175" s="163" t="s">
        <v>884</v>
      </c>
      <c r="G175" s="164" t="s">
        <v>342</v>
      </c>
      <c r="H175" s="165">
        <v>4.25</v>
      </c>
      <c r="I175" s="166"/>
      <c r="J175" s="167">
        <f t="shared" si="30"/>
        <v>0</v>
      </c>
      <c r="K175" s="168"/>
      <c r="L175" s="169"/>
      <c r="M175" s="170" t="s">
        <v>1</v>
      </c>
      <c r="N175" s="171" t="s">
        <v>40</v>
      </c>
      <c r="O175" s="55"/>
      <c r="P175" s="157">
        <f t="shared" si="31"/>
        <v>0</v>
      </c>
      <c r="Q175" s="157">
        <v>0.19800000000000001</v>
      </c>
      <c r="R175" s="157">
        <f t="shared" si="32"/>
        <v>0.84150000000000003</v>
      </c>
      <c r="S175" s="157">
        <v>0</v>
      </c>
      <c r="T175" s="158">
        <f t="shared" si="3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59" t="s">
        <v>189</v>
      </c>
      <c r="AT175" s="159" t="s">
        <v>224</v>
      </c>
      <c r="AU175" s="159" t="s">
        <v>102</v>
      </c>
      <c r="AY175" s="14" t="s">
        <v>157</v>
      </c>
      <c r="BE175" s="160">
        <f t="shared" si="34"/>
        <v>0</v>
      </c>
      <c r="BF175" s="160">
        <f t="shared" si="35"/>
        <v>0</v>
      </c>
      <c r="BG175" s="160">
        <f t="shared" si="36"/>
        <v>0</v>
      </c>
      <c r="BH175" s="160">
        <f t="shared" si="37"/>
        <v>0</v>
      </c>
      <c r="BI175" s="160">
        <f t="shared" si="38"/>
        <v>0</v>
      </c>
      <c r="BJ175" s="14" t="s">
        <v>102</v>
      </c>
      <c r="BK175" s="160">
        <f t="shared" si="39"/>
        <v>0</v>
      </c>
      <c r="BL175" s="14" t="s">
        <v>163</v>
      </c>
      <c r="BM175" s="159" t="s">
        <v>885</v>
      </c>
    </row>
    <row r="176" spans="1:65" s="2" customFormat="1" ht="24">
      <c r="A176" s="29"/>
      <c r="B176" s="146"/>
      <c r="C176" s="147" t="s">
        <v>331</v>
      </c>
      <c r="D176" s="147" t="s">
        <v>159</v>
      </c>
      <c r="E176" s="148" t="s">
        <v>886</v>
      </c>
      <c r="F176" s="149" t="s">
        <v>887</v>
      </c>
      <c r="G176" s="150" t="s">
        <v>171</v>
      </c>
      <c r="H176" s="151">
        <v>27</v>
      </c>
      <c r="I176" s="152"/>
      <c r="J176" s="153">
        <f t="shared" si="30"/>
        <v>0</v>
      </c>
      <c r="K176" s="154"/>
      <c r="L176" s="30"/>
      <c r="M176" s="155" t="s">
        <v>1</v>
      </c>
      <c r="N176" s="156" t="s">
        <v>40</v>
      </c>
      <c r="O176" s="55"/>
      <c r="P176" s="157">
        <f t="shared" si="31"/>
        <v>0</v>
      </c>
      <c r="Q176" s="157">
        <v>3.0000000000000001E-5</v>
      </c>
      <c r="R176" s="157">
        <f t="shared" si="32"/>
        <v>8.0999999999999996E-4</v>
      </c>
      <c r="S176" s="157">
        <v>0</v>
      </c>
      <c r="T176" s="158">
        <f t="shared" si="3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59" t="s">
        <v>163</v>
      </c>
      <c r="AT176" s="159" t="s">
        <v>159</v>
      </c>
      <c r="AU176" s="159" t="s">
        <v>102</v>
      </c>
      <c r="AY176" s="14" t="s">
        <v>157</v>
      </c>
      <c r="BE176" s="160">
        <f t="shared" si="34"/>
        <v>0</v>
      </c>
      <c r="BF176" s="160">
        <f t="shared" si="35"/>
        <v>0</v>
      </c>
      <c r="BG176" s="160">
        <f t="shared" si="36"/>
        <v>0</v>
      </c>
      <c r="BH176" s="160">
        <f t="shared" si="37"/>
        <v>0</v>
      </c>
      <c r="BI176" s="160">
        <f t="shared" si="38"/>
        <v>0</v>
      </c>
      <c r="BJ176" s="14" t="s">
        <v>102</v>
      </c>
      <c r="BK176" s="160">
        <f t="shared" si="39"/>
        <v>0</v>
      </c>
      <c r="BL176" s="14" t="s">
        <v>163</v>
      </c>
      <c r="BM176" s="159" t="s">
        <v>888</v>
      </c>
    </row>
    <row r="177" spans="1:65" s="2" customFormat="1" ht="24">
      <c r="A177" s="29"/>
      <c r="B177" s="146"/>
      <c r="C177" s="161" t="s">
        <v>335</v>
      </c>
      <c r="D177" s="161" t="s">
        <v>224</v>
      </c>
      <c r="E177" s="162" t="s">
        <v>889</v>
      </c>
      <c r="F177" s="163" t="s">
        <v>890</v>
      </c>
      <c r="G177" s="164" t="s">
        <v>342</v>
      </c>
      <c r="H177" s="165">
        <v>4.59</v>
      </c>
      <c r="I177" s="166"/>
      <c r="J177" s="167">
        <f t="shared" si="30"/>
        <v>0</v>
      </c>
      <c r="K177" s="168"/>
      <c r="L177" s="169"/>
      <c r="M177" s="170" t="s">
        <v>1</v>
      </c>
      <c r="N177" s="171" t="s">
        <v>40</v>
      </c>
      <c r="O177" s="55"/>
      <c r="P177" s="157">
        <f t="shared" si="31"/>
        <v>0</v>
      </c>
      <c r="Q177" s="157">
        <v>0.23</v>
      </c>
      <c r="R177" s="157">
        <f t="shared" si="32"/>
        <v>1.0557000000000001</v>
      </c>
      <c r="S177" s="157">
        <v>0</v>
      </c>
      <c r="T177" s="158">
        <f t="shared" si="33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59" t="s">
        <v>189</v>
      </c>
      <c r="AT177" s="159" t="s">
        <v>224</v>
      </c>
      <c r="AU177" s="159" t="s">
        <v>102</v>
      </c>
      <c r="AY177" s="14" t="s">
        <v>157</v>
      </c>
      <c r="BE177" s="160">
        <f t="shared" si="34"/>
        <v>0</v>
      </c>
      <c r="BF177" s="160">
        <f t="shared" si="35"/>
        <v>0</v>
      </c>
      <c r="BG177" s="160">
        <f t="shared" si="36"/>
        <v>0</v>
      </c>
      <c r="BH177" s="160">
        <f t="shared" si="37"/>
        <v>0</v>
      </c>
      <c r="BI177" s="160">
        <f t="shared" si="38"/>
        <v>0</v>
      </c>
      <c r="BJ177" s="14" t="s">
        <v>102</v>
      </c>
      <c r="BK177" s="160">
        <f t="shared" si="39"/>
        <v>0</v>
      </c>
      <c r="BL177" s="14" t="s">
        <v>163</v>
      </c>
      <c r="BM177" s="159" t="s">
        <v>891</v>
      </c>
    </row>
    <row r="178" spans="1:65" s="2" customFormat="1" ht="24">
      <c r="A178" s="29"/>
      <c r="B178" s="146"/>
      <c r="C178" s="147" t="s">
        <v>339</v>
      </c>
      <c r="D178" s="147" t="s">
        <v>159</v>
      </c>
      <c r="E178" s="148" t="s">
        <v>892</v>
      </c>
      <c r="F178" s="149" t="s">
        <v>893</v>
      </c>
      <c r="G178" s="150" t="s">
        <v>342</v>
      </c>
      <c r="H178" s="151">
        <v>22</v>
      </c>
      <c r="I178" s="152"/>
      <c r="J178" s="153">
        <f t="shared" si="30"/>
        <v>0</v>
      </c>
      <c r="K178" s="154"/>
      <c r="L178" s="30"/>
      <c r="M178" s="155" t="s">
        <v>1</v>
      </c>
      <c r="N178" s="156" t="s">
        <v>40</v>
      </c>
      <c r="O178" s="55"/>
      <c r="P178" s="157">
        <f t="shared" si="31"/>
        <v>0</v>
      </c>
      <c r="Q178" s="157">
        <v>6.9999999999999994E-5</v>
      </c>
      <c r="R178" s="157">
        <f t="shared" si="32"/>
        <v>1.5399999999999999E-3</v>
      </c>
      <c r="S178" s="157">
        <v>0</v>
      </c>
      <c r="T178" s="158">
        <f t="shared" si="33"/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59" t="s">
        <v>163</v>
      </c>
      <c r="AT178" s="159" t="s">
        <v>159</v>
      </c>
      <c r="AU178" s="159" t="s">
        <v>102</v>
      </c>
      <c r="AY178" s="14" t="s">
        <v>157</v>
      </c>
      <c r="BE178" s="160">
        <f t="shared" si="34"/>
        <v>0</v>
      </c>
      <c r="BF178" s="160">
        <f t="shared" si="35"/>
        <v>0</v>
      </c>
      <c r="BG178" s="160">
        <f t="shared" si="36"/>
        <v>0</v>
      </c>
      <c r="BH178" s="160">
        <f t="shared" si="37"/>
        <v>0</v>
      </c>
      <c r="BI178" s="160">
        <f t="shared" si="38"/>
        <v>0</v>
      </c>
      <c r="BJ178" s="14" t="s">
        <v>102</v>
      </c>
      <c r="BK178" s="160">
        <f t="shared" si="39"/>
        <v>0</v>
      </c>
      <c r="BL178" s="14" t="s">
        <v>163</v>
      </c>
      <c r="BM178" s="159" t="s">
        <v>894</v>
      </c>
    </row>
    <row r="179" spans="1:65" s="2" customFormat="1" ht="24">
      <c r="A179" s="29"/>
      <c r="B179" s="146"/>
      <c r="C179" s="161" t="s">
        <v>344</v>
      </c>
      <c r="D179" s="161" t="s">
        <v>224</v>
      </c>
      <c r="E179" s="162" t="s">
        <v>895</v>
      </c>
      <c r="F179" s="163" t="s">
        <v>896</v>
      </c>
      <c r="G179" s="164" t="s">
        <v>342</v>
      </c>
      <c r="H179" s="165">
        <v>22</v>
      </c>
      <c r="I179" s="166"/>
      <c r="J179" s="167">
        <f t="shared" si="30"/>
        <v>0</v>
      </c>
      <c r="K179" s="168"/>
      <c r="L179" s="169"/>
      <c r="M179" s="170" t="s">
        <v>1</v>
      </c>
      <c r="N179" s="171" t="s">
        <v>40</v>
      </c>
      <c r="O179" s="55"/>
      <c r="P179" s="157">
        <f t="shared" si="31"/>
        <v>0</v>
      </c>
      <c r="Q179" s="157">
        <v>7.1999999999999998E-3</v>
      </c>
      <c r="R179" s="157">
        <f t="shared" si="32"/>
        <v>0.15840000000000001</v>
      </c>
      <c r="S179" s="157">
        <v>0</v>
      </c>
      <c r="T179" s="158">
        <f t="shared" si="33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59" t="s">
        <v>189</v>
      </c>
      <c r="AT179" s="159" t="s">
        <v>224</v>
      </c>
      <c r="AU179" s="159" t="s">
        <v>102</v>
      </c>
      <c r="AY179" s="14" t="s">
        <v>157</v>
      </c>
      <c r="BE179" s="160">
        <f t="shared" si="34"/>
        <v>0</v>
      </c>
      <c r="BF179" s="160">
        <f t="shared" si="35"/>
        <v>0</v>
      </c>
      <c r="BG179" s="160">
        <f t="shared" si="36"/>
        <v>0</v>
      </c>
      <c r="BH179" s="160">
        <f t="shared" si="37"/>
        <v>0</v>
      </c>
      <c r="BI179" s="160">
        <f t="shared" si="38"/>
        <v>0</v>
      </c>
      <c r="BJ179" s="14" t="s">
        <v>102</v>
      </c>
      <c r="BK179" s="160">
        <f t="shared" si="39"/>
        <v>0</v>
      </c>
      <c r="BL179" s="14" t="s">
        <v>163</v>
      </c>
      <c r="BM179" s="159" t="s">
        <v>897</v>
      </c>
    </row>
    <row r="180" spans="1:65" s="2" customFormat="1" ht="16.5" customHeight="1">
      <c r="A180" s="29"/>
      <c r="B180" s="146"/>
      <c r="C180" s="147" t="s">
        <v>348</v>
      </c>
      <c r="D180" s="147" t="s">
        <v>159</v>
      </c>
      <c r="E180" s="148" t="s">
        <v>898</v>
      </c>
      <c r="F180" s="149" t="s">
        <v>899</v>
      </c>
      <c r="G180" s="150" t="s">
        <v>342</v>
      </c>
      <c r="H180" s="151">
        <v>22</v>
      </c>
      <c r="I180" s="152"/>
      <c r="J180" s="153">
        <f t="shared" si="30"/>
        <v>0</v>
      </c>
      <c r="K180" s="154"/>
      <c r="L180" s="30"/>
      <c r="M180" s="155" t="s">
        <v>1</v>
      </c>
      <c r="N180" s="156" t="s">
        <v>40</v>
      </c>
      <c r="O180" s="55"/>
      <c r="P180" s="157">
        <f t="shared" si="31"/>
        <v>0</v>
      </c>
      <c r="Q180" s="157">
        <v>6.9999999999999994E-5</v>
      </c>
      <c r="R180" s="157">
        <f t="shared" si="32"/>
        <v>1.5399999999999999E-3</v>
      </c>
      <c r="S180" s="157">
        <v>0</v>
      </c>
      <c r="T180" s="158">
        <f t="shared" si="33"/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59" t="s">
        <v>163</v>
      </c>
      <c r="AT180" s="159" t="s">
        <v>159</v>
      </c>
      <c r="AU180" s="159" t="s">
        <v>102</v>
      </c>
      <c r="AY180" s="14" t="s">
        <v>157</v>
      </c>
      <c r="BE180" s="160">
        <f t="shared" si="34"/>
        <v>0</v>
      </c>
      <c r="BF180" s="160">
        <f t="shared" si="35"/>
        <v>0</v>
      </c>
      <c r="BG180" s="160">
        <f t="shared" si="36"/>
        <v>0</v>
      </c>
      <c r="BH180" s="160">
        <f t="shared" si="37"/>
        <v>0</v>
      </c>
      <c r="BI180" s="160">
        <f t="shared" si="38"/>
        <v>0</v>
      </c>
      <c r="BJ180" s="14" t="s">
        <v>102</v>
      </c>
      <c r="BK180" s="160">
        <f t="shared" si="39"/>
        <v>0</v>
      </c>
      <c r="BL180" s="14" t="s">
        <v>163</v>
      </c>
      <c r="BM180" s="159" t="s">
        <v>900</v>
      </c>
    </row>
    <row r="181" spans="1:65" s="2" customFormat="1" ht="21.75" customHeight="1">
      <c r="A181" s="29"/>
      <c r="B181" s="146"/>
      <c r="C181" s="161" t="s">
        <v>352</v>
      </c>
      <c r="D181" s="161" t="s">
        <v>224</v>
      </c>
      <c r="E181" s="162" t="s">
        <v>901</v>
      </c>
      <c r="F181" s="163" t="s">
        <v>902</v>
      </c>
      <c r="G181" s="164" t="s">
        <v>342</v>
      </c>
      <c r="H181" s="165">
        <v>22</v>
      </c>
      <c r="I181" s="166"/>
      <c r="J181" s="167">
        <f t="shared" si="30"/>
        <v>0</v>
      </c>
      <c r="K181" s="168"/>
      <c r="L181" s="169"/>
      <c r="M181" s="170" t="s">
        <v>1</v>
      </c>
      <c r="N181" s="171" t="s">
        <v>40</v>
      </c>
      <c r="O181" s="55"/>
      <c r="P181" s="157">
        <f t="shared" si="31"/>
        <v>0</v>
      </c>
      <c r="Q181" s="157">
        <v>1.2999999999999999E-3</v>
      </c>
      <c r="R181" s="157">
        <f t="shared" si="32"/>
        <v>2.86E-2</v>
      </c>
      <c r="S181" s="157">
        <v>0</v>
      </c>
      <c r="T181" s="158">
        <f t="shared" si="33"/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59" t="s">
        <v>189</v>
      </c>
      <c r="AT181" s="159" t="s">
        <v>224</v>
      </c>
      <c r="AU181" s="159" t="s">
        <v>102</v>
      </c>
      <c r="AY181" s="14" t="s">
        <v>157</v>
      </c>
      <c r="BE181" s="160">
        <f t="shared" si="34"/>
        <v>0</v>
      </c>
      <c r="BF181" s="160">
        <f t="shared" si="35"/>
        <v>0</v>
      </c>
      <c r="BG181" s="160">
        <f t="shared" si="36"/>
        <v>0</v>
      </c>
      <c r="BH181" s="160">
        <f t="shared" si="37"/>
        <v>0</v>
      </c>
      <c r="BI181" s="160">
        <f t="shared" si="38"/>
        <v>0</v>
      </c>
      <c r="BJ181" s="14" t="s">
        <v>102</v>
      </c>
      <c r="BK181" s="160">
        <f t="shared" si="39"/>
        <v>0</v>
      </c>
      <c r="BL181" s="14" t="s">
        <v>163</v>
      </c>
      <c r="BM181" s="159" t="s">
        <v>903</v>
      </c>
    </row>
    <row r="182" spans="1:65" s="2" customFormat="1" ht="16.5" customHeight="1">
      <c r="A182" s="29"/>
      <c r="B182" s="146"/>
      <c r="C182" s="147" t="s">
        <v>356</v>
      </c>
      <c r="D182" s="147" t="s">
        <v>159</v>
      </c>
      <c r="E182" s="148" t="s">
        <v>904</v>
      </c>
      <c r="F182" s="149" t="s">
        <v>905</v>
      </c>
      <c r="G182" s="150" t="s">
        <v>342</v>
      </c>
      <c r="H182" s="151">
        <v>22</v>
      </c>
      <c r="I182" s="152"/>
      <c r="J182" s="153">
        <f t="shared" si="30"/>
        <v>0</v>
      </c>
      <c r="K182" s="154"/>
      <c r="L182" s="30"/>
      <c r="M182" s="155" t="s">
        <v>1</v>
      </c>
      <c r="N182" s="156" t="s">
        <v>40</v>
      </c>
      <c r="O182" s="55"/>
      <c r="P182" s="157">
        <f t="shared" si="31"/>
        <v>0</v>
      </c>
      <c r="Q182" s="157">
        <v>6.9999999999999994E-5</v>
      </c>
      <c r="R182" s="157">
        <f t="shared" si="32"/>
        <v>1.5399999999999999E-3</v>
      </c>
      <c r="S182" s="157">
        <v>0</v>
      </c>
      <c r="T182" s="158">
        <f t="shared" si="33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59" t="s">
        <v>163</v>
      </c>
      <c r="AT182" s="159" t="s">
        <v>159</v>
      </c>
      <c r="AU182" s="159" t="s">
        <v>102</v>
      </c>
      <c r="AY182" s="14" t="s">
        <v>157</v>
      </c>
      <c r="BE182" s="160">
        <f t="shared" si="34"/>
        <v>0</v>
      </c>
      <c r="BF182" s="160">
        <f t="shared" si="35"/>
        <v>0</v>
      </c>
      <c r="BG182" s="160">
        <f t="shared" si="36"/>
        <v>0</v>
      </c>
      <c r="BH182" s="160">
        <f t="shared" si="37"/>
        <v>0</v>
      </c>
      <c r="BI182" s="160">
        <f t="shared" si="38"/>
        <v>0</v>
      </c>
      <c r="BJ182" s="14" t="s">
        <v>102</v>
      </c>
      <c r="BK182" s="160">
        <f t="shared" si="39"/>
        <v>0</v>
      </c>
      <c r="BL182" s="14" t="s">
        <v>163</v>
      </c>
      <c r="BM182" s="159" t="s">
        <v>757</v>
      </c>
    </row>
    <row r="183" spans="1:65" s="2" customFormat="1" ht="24">
      <c r="A183" s="29"/>
      <c r="B183" s="146"/>
      <c r="C183" s="161" t="s">
        <v>360</v>
      </c>
      <c r="D183" s="161" t="s">
        <v>224</v>
      </c>
      <c r="E183" s="162" t="s">
        <v>906</v>
      </c>
      <c r="F183" s="163" t="s">
        <v>907</v>
      </c>
      <c r="G183" s="164" t="s">
        <v>342</v>
      </c>
      <c r="H183" s="165">
        <v>22</v>
      </c>
      <c r="I183" s="166"/>
      <c r="J183" s="167">
        <f t="shared" si="30"/>
        <v>0</v>
      </c>
      <c r="K183" s="168"/>
      <c r="L183" s="169"/>
      <c r="M183" s="170" t="s">
        <v>1</v>
      </c>
      <c r="N183" s="171" t="s">
        <v>40</v>
      </c>
      <c r="O183" s="55"/>
      <c r="P183" s="157">
        <f t="shared" si="31"/>
        <v>0</v>
      </c>
      <c r="Q183" s="157">
        <v>5.9000000000000003E-4</v>
      </c>
      <c r="R183" s="157">
        <f t="shared" si="32"/>
        <v>1.298E-2</v>
      </c>
      <c r="S183" s="157">
        <v>0</v>
      </c>
      <c r="T183" s="158">
        <f t="shared" si="33"/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59" t="s">
        <v>189</v>
      </c>
      <c r="AT183" s="159" t="s">
        <v>224</v>
      </c>
      <c r="AU183" s="159" t="s">
        <v>102</v>
      </c>
      <c r="AY183" s="14" t="s">
        <v>157</v>
      </c>
      <c r="BE183" s="160">
        <f t="shared" si="34"/>
        <v>0</v>
      </c>
      <c r="BF183" s="160">
        <f t="shared" si="35"/>
        <v>0</v>
      </c>
      <c r="BG183" s="160">
        <f t="shared" si="36"/>
        <v>0</v>
      </c>
      <c r="BH183" s="160">
        <f t="shared" si="37"/>
        <v>0</v>
      </c>
      <c r="BI183" s="160">
        <f t="shared" si="38"/>
        <v>0</v>
      </c>
      <c r="BJ183" s="14" t="s">
        <v>102</v>
      </c>
      <c r="BK183" s="160">
        <f t="shared" si="39"/>
        <v>0</v>
      </c>
      <c r="BL183" s="14" t="s">
        <v>163</v>
      </c>
      <c r="BM183" s="159" t="s">
        <v>760</v>
      </c>
    </row>
    <row r="184" spans="1:65" s="2" customFormat="1" ht="16.5" customHeight="1">
      <c r="A184" s="29"/>
      <c r="B184" s="146"/>
      <c r="C184" s="147" t="s">
        <v>364</v>
      </c>
      <c r="D184" s="147" t="s">
        <v>159</v>
      </c>
      <c r="E184" s="148" t="s">
        <v>908</v>
      </c>
      <c r="F184" s="149" t="s">
        <v>909</v>
      </c>
      <c r="G184" s="150" t="s">
        <v>342</v>
      </c>
      <c r="H184" s="151">
        <v>2</v>
      </c>
      <c r="I184" s="152"/>
      <c r="J184" s="153">
        <f t="shared" si="30"/>
        <v>0</v>
      </c>
      <c r="K184" s="154"/>
      <c r="L184" s="30"/>
      <c r="M184" s="155" t="s">
        <v>1</v>
      </c>
      <c r="N184" s="156" t="s">
        <v>40</v>
      </c>
      <c r="O184" s="55"/>
      <c r="P184" s="157">
        <f t="shared" si="31"/>
        <v>0</v>
      </c>
      <c r="Q184" s="157">
        <v>6.9999999999999994E-5</v>
      </c>
      <c r="R184" s="157">
        <f t="shared" si="32"/>
        <v>1.3999999999999999E-4</v>
      </c>
      <c r="S184" s="157">
        <v>0</v>
      </c>
      <c r="T184" s="158">
        <f t="shared" si="33"/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59" t="s">
        <v>163</v>
      </c>
      <c r="AT184" s="159" t="s">
        <v>159</v>
      </c>
      <c r="AU184" s="159" t="s">
        <v>102</v>
      </c>
      <c r="AY184" s="14" t="s">
        <v>157</v>
      </c>
      <c r="BE184" s="160">
        <f t="shared" si="34"/>
        <v>0</v>
      </c>
      <c r="BF184" s="160">
        <f t="shared" si="35"/>
        <v>0</v>
      </c>
      <c r="BG184" s="160">
        <f t="shared" si="36"/>
        <v>0</v>
      </c>
      <c r="BH184" s="160">
        <f t="shared" si="37"/>
        <v>0</v>
      </c>
      <c r="BI184" s="160">
        <f t="shared" si="38"/>
        <v>0</v>
      </c>
      <c r="BJ184" s="14" t="s">
        <v>102</v>
      </c>
      <c r="BK184" s="160">
        <f t="shared" si="39"/>
        <v>0</v>
      </c>
      <c r="BL184" s="14" t="s">
        <v>163</v>
      </c>
      <c r="BM184" s="159" t="s">
        <v>910</v>
      </c>
    </row>
    <row r="185" spans="1:65" s="2" customFormat="1" ht="24">
      <c r="A185" s="29"/>
      <c r="B185" s="146"/>
      <c r="C185" s="161" t="s">
        <v>368</v>
      </c>
      <c r="D185" s="161" t="s">
        <v>224</v>
      </c>
      <c r="E185" s="162" t="s">
        <v>911</v>
      </c>
      <c r="F185" s="163" t="s">
        <v>912</v>
      </c>
      <c r="G185" s="164" t="s">
        <v>342</v>
      </c>
      <c r="H185" s="165">
        <v>2</v>
      </c>
      <c r="I185" s="166"/>
      <c r="J185" s="167">
        <f t="shared" si="30"/>
        <v>0</v>
      </c>
      <c r="K185" s="168"/>
      <c r="L185" s="169"/>
      <c r="M185" s="170" t="s">
        <v>1</v>
      </c>
      <c r="N185" s="171" t="s">
        <v>40</v>
      </c>
      <c r="O185" s="55"/>
      <c r="P185" s="157">
        <f t="shared" si="31"/>
        <v>0</v>
      </c>
      <c r="Q185" s="157">
        <v>1.08E-3</v>
      </c>
      <c r="R185" s="157">
        <f t="shared" si="32"/>
        <v>2.16E-3</v>
      </c>
      <c r="S185" s="157">
        <v>0</v>
      </c>
      <c r="T185" s="158">
        <f t="shared" si="33"/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59" t="s">
        <v>189</v>
      </c>
      <c r="AT185" s="159" t="s">
        <v>224</v>
      </c>
      <c r="AU185" s="159" t="s">
        <v>102</v>
      </c>
      <c r="AY185" s="14" t="s">
        <v>157</v>
      </c>
      <c r="BE185" s="160">
        <f t="shared" si="34"/>
        <v>0</v>
      </c>
      <c r="BF185" s="160">
        <f t="shared" si="35"/>
        <v>0</v>
      </c>
      <c r="BG185" s="160">
        <f t="shared" si="36"/>
        <v>0</v>
      </c>
      <c r="BH185" s="160">
        <f t="shared" si="37"/>
        <v>0</v>
      </c>
      <c r="BI185" s="160">
        <f t="shared" si="38"/>
        <v>0</v>
      </c>
      <c r="BJ185" s="14" t="s">
        <v>102</v>
      </c>
      <c r="BK185" s="160">
        <f t="shared" si="39"/>
        <v>0</v>
      </c>
      <c r="BL185" s="14" t="s">
        <v>163</v>
      </c>
      <c r="BM185" s="159" t="s">
        <v>913</v>
      </c>
    </row>
    <row r="186" spans="1:65" s="2" customFormat="1" ht="16.5" customHeight="1">
      <c r="A186" s="29"/>
      <c r="B186" s="146"/>
      <c r="C186" s="147" t="s">
        <v>373</v>
      </c>
      <c r="D186" s="147" t="s">
        <v>159</v>
      </c>
      <c r="E186" s="148" t="s">
        <v>767</v>
      </c>
      <c r="F186" s="149" t="s">
        <v>768</v>
      </c>
      <c r="G186" s="150" t="s">
        <v>342</v>
      </c>
      <c r="H186" s="151">
        <v>41</v>
      </c>
      <c r="I186" s="152"/>
      <c r="J186" s="153">
        <f t="shared" si="30"/>
        <v>0</v>
      </c>
      <c r="K186" s="154"/>
      <c r="L186" s="30"/>
      <c r="M186" s="155" t="s">
        <v>1</v>
      </c>
      <c r="N186" s="156" t="s">
        <v>40</v>
      </c>
      <c r="O186" s="55"/>
      <c r="P186" s="157">
        <f t="shared" si="31"/>
        <v>0</v>
      </c>
      <c r="Q186" s="157">
        <v>1E-4</v>
      </c>
      <c r="R186" s="157">
        <f t="shared" si="32"/>
        <v>4.1000000000000003E-3</v>
      </c>
      <c r="S186" s="157">
        <v>0</v>
      </c>
      <c r="T186" s="158">
        <f t="shared" si="33"/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59" t="s">
        <v>163</v>
      </c>
      <c r="AT186" s="159" t="s">
        <v>159</v>
      </c>
      <c r="AU186" s="159" t="s">
        <v>102</v>
      </c>
      <c r="AY186" s="14" t="s">
        <v>157</v>
      </c>
      <c r="BE186" s="160">
        <f t="shared" si="34"/>
        <v>0</v>
      </c>
      <c r="BF186" s="160">
        <f t="shared" si="35"/>
        <v>0</v>
      </c>
      <c r="BG186" s="160">
        <f t="shared" si="36"/>
        <v>0</v>
      </c>
      <c r="BH186" s="160">
        <f t="shared" si="37"/>
        <v>0</v>
      </c>
      <c r="BI186" s="160">
        <f t="shared" si="38"/>
        <v>0</v>
      </c>
      <c r="BJ186" s="14" t="s">
        <v>102</v>
      </c>
      <c r="BK186" s="160">
        <f t="shared" si="39"/>
        <v>0</v>
      </c>
      <c r="BL186" s="14" t="s">
        <v>163</v>
      </c>
      <c r="BM186" s="159" t="s">
        <v>769</v>
      </c>
    </row>
    <row r="187" spans="1:65" s="2" customFormat="1" ht="24">
      <c r="A187" s="29"/>
      <c r="B187" s="146"/>
      <c r="C187" s="161" t="s">
        <v>377</v>
      </c>
      <c r="D187" s="161" t="s">
        <v>224</v>
      </c>
      <c r="E187" s="162" t="s">
        <v>770</v>
      </c>
      <c r="F187" s="163" t="s">
        <v>771</v>
      </c>
      <c r="G187" s="164" t="s">
        <v>342</v>
      </c>
      <c r="H187" s="165">
        <v>41</v>
      </c>
      <c r="I187" s="166"/>
      <c r="J187" s="167">
        <f t="shared" si="30"/>
        <v>0</v>
      </c>
      <c r="K187" s="168"/>
      <c r="L187" s="169"/>
      <c r="M187" s="170" t="s">
        <v>1</v>
      </c>
      <c r="N187" s="171" t="s">
        <v>40</v>
      </c>
      <c r="O187" s="55"/>
      <c r="P187" s="157">
        <f t="shared" si="31"/>
        <v>0</v>
      </c>
      <c r="Q187" s="157">
        <v>2.1900000000000001E-3</v>
      </c>
      <c r="R187" s="157">
        <f t="shared" si="32"/>
        <v>8.9789999999999995E-2</v>
      </c>
      <c r="S187" s="157">
        <v>0</v>
      </c>
      <c r="T187" s="158">
        <f t="shared" si="33"/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59" t="s">
        <v>189</v>
      </c>
      <c r="AT187" s="159" t="s">
        <v>224</v>
      </c>
      <c r="AU187" s="159" t="s">
        <v>102</v>
      </c>
      <c r="AY187" s="14" t="s">
        <v>157</v>
      </c>
      <c r="BE187" s="160">
        <f t="shared" si="34"/>
        <v>0</v>
      </c>
      <c r="BF187" s="160">
        <f t="shared" si="35"/>
        <v>0</v>
      </c>
      <c r="BG187" s="160">
        <f t="shared" si="36"/>
        <v>0</v>
      </c>
      <c r="BH187" s="160">
        <f t="shared" si="37"/>
        <v>0</v>
      </c>
      <c r="BI187" s="160">
        <f t="shared" si="38"/>
        <v>0</v>
      </c>
      <c r="BJ187" s="14" t="s">
        <v>102</v>
      </c>
      <c r="BK187" s="160">
        <f t="shared" si="39"/>
        <v>0</v>
      </c>
      <c r="BL187" s="14" t="s">
        <v>163</v>
      </c>
      <c r="BM187" s="159" t="s">
        <v>772</v>
      </c>
    </row>
    <row r="188" spans="1:65" s="2" customFormat="1" ht="24">
      <c r="A188" s="29"/>
      <c r="B188" s="146"/>
      <c r="C188" s="147" t="s">
        <v>381</v>
      </c>
      <c r="D188" s="147" t="s">
        <v>159</v>
      </c>
      <c r="E188" s="148" t="s">
        <v>914</v>
      </c>
      <c r="F188" s="149" t="s">
        <v>915</v>
      </c>
      <c r="G188" s="150" t="s">
        <v>342</v>
      </c>
      <c r="H188" s="151">
        <v>1</v>
      </c>
      <c r="I188" s="152"/>
      <c r="J188" s="153">
        <f t="shared" si="30"/>
        <v>0</v>
      </c>
      <c r="K188" s="154"/>
      <c r="L188" s="30"/>
      <c r="M188" s="155" t="s">
        <v>1</v>
      </c>
      <c r="N188" s="156" t="s">
        <v>40</v>
      </c>
      <c r="O188" s="55"/>
      <c r="P188" s="157">
        <f t="shared" si="31"/>
        <v>0</v>
      </c>
      <c r="Q188" s="157">
        <v>0</v>
      </c>
      <c r="R188" s="157">
        <f t="shared" si="32"/>
        <v>0</v>
      </c>
      <c r="S188" s="157">
        <v>0</v>
      </c>
      <c r="T188" s="158">
        <f t="shared" si="33"/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59" t="s">
        <v>163</v>
      </c>
      <c r="AT188" s="159" t="s">
        <v>159</v>
      </c>
      <c r="AU188" s="159" t="s">
        <v>102</v>
      </c>
      <c r="AY188" s="14" t="s">
        <v>157</v>
      </c>
      <c r="BE188" s="160">
        <f t="shared" si="34"/>
        <v>0</v>
      </c>
      <c r="BF188" s="160">
        <f t="shared" si="35"/>
        <v>0</v>
      </c>
      <c r="BG188" s="160">
        <f t="shared" si="36"/>
        <v>0</v>
      </c>
      <c r="BH188" s="160">
        <f t="shared" si="37"/>
        <v>0</v>
      </c>
      <c r="BI188" s="160">
        <f t="shared" si="38"/>
        <v>0</v>
      </c>
      <c r="BJ188" s="14" t="s">
        <v>102</v>
      </c>
      <c r="BK188" s="160">
        <f t="shared" si="39"/>
        <v>0</v>
      </c>
      <c r="BL188" s="14" t="s">
        <v>163</v>
      </c>
      <c r="BM188" s="159" t="s">
        <v>916</v>
      </c>
    </row>
    <row r="189" spans="1:65" s="2" customFormat="1" ht="24">
      <c r="A189" s="29"/>
      <c r="B189" s="146"/>
      <c r="C189" s="161" t="s">
        <v>385</v>
      </c>
      <c r="D189" s="161" t="s">
        <v>224</v>
      </c>
      <c r="E189" s="162" t="s">
        <v>917</v>
      </c>
      <c r="F189" s="163" t="s">
        <v>918</v>
      </c>
      <c r="G189" s="164" t="s">
        <v>342</v>
      </c>
      <c r="H189" s="165">
        <v>1</v>
      </c>
      <c r="I189" s="166"/>
      <c r="J189" s="167">
        <f t="shared" si="30"/>
        <v>0</v>
      </c>
      <c r="K189" s="168"/>
      <c r="L189" s="169"/>
      <c r="M189" s="170" t="s">
        <v>1</v>
      </c>
      <c r="N189" s="171" t="s">
        <v>40</v>
      </c>
      <c r="O189" s="55"/>
      <c r="P189" s="157">
        <f t="shared" si="31"/>
        <v>0</v>
      </c>
      <c r="Q189" s="157">
        <v>3.63E-3</v>
      </c>
      <c r="R189" s="157">
        <f t="shared" si="32"/>
        <v>3.63E-3</v>
      </c>
      <c r="S189" s="157">
        <v>0</v>
      </c>
      <c r="T189" s="158">
        <f t="shared" si="33"/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59" t="s">
        <v>189</v>
      </c>
      <c r="AT189" s="159" t="s">
        <v>224</v>
      </c>
      <c r="AU189" s="159" t="s">
        <v>102</v>
      </c>
      <c r="AY189" s="14" t="s">
        <v>157</v>
      </c>
      <c r="BE189" s="160">
        <f t="shared" si="34"/>
        <v>0</v>
      </c>
      <c r="BF189" s="160">
        <f t="shared" si="35"/>
        <v>0</v>
      </c>
      <c r="BG189" s="160">
        <f t="shared" si="36"/>
        <v>0</v>
      </c>
      <c r="BH189" s="160">
        <f t="shared" si="37"/>
        <v>0</v>
      </c>
      <c r="BI189" s="160">
        <f t="shared" si="38"/>
        <v>0</v>
      </c>
      <c r="BJ189" s="14" t="s">
        <v>102</v>
      </c>
      <c r="BK189" s="160">
        <f t="shared" si="39"/>
        <v>0</v>
      </c>
      <c r="BL189" s="14" t="s">
        <v>163</v>
      </c>
      <c r="BM189" s="159" t="s">
        <v>919</v>
      </c>
    </row>
    <row r="190" spans="1:65" s="2" customFormat="1" ht="24">
      <c r="A190" s="29"/>
      <c r="B190" s="146"/>
      <c r="C190" s="161" t="s">
        <v>389</v>
      </c>
      <c r="D190" s="161" t="s">
        <v>224</v>
      </c>
      <c r="E190" s="162" t="s">
        <v>920</v>
      </c>
      <c r="F190" s="163" t="s">
        <v>921</v>
      </c>
      <c r="G190" s="164" t="s">
        <v>342</v>
      </c>
      <c r="H190" s="165">
        <v>1</v>
      </c>
      <c r="I190" s="166"/>
      <c r="J190" s="167">
        <f t="shared" si="30"/>
        <v>0</v>
      </c>
      <c r="K190" s="168"/>
      <c r="L190" s="169"/>
      <c r="M190" s="170" t="s">
        <v>1</v>
      </c>
      <c r="N190" s="171" t="s">
        <v>40</v>
      </c>
      <c r="O190" s="55"/>
      <c r="P190" s="157">
        <f t="shared" si="31"/>
        <v>0</v>
      </c>
      <c r="Q190" s="157">
        <v>3.8999999999999999E-4</v>
      </c>
      <c r="R190" s="157">
        <f t="shared" si="32"/>
        <v>3.8999999999999999E-4</v>
      </c>
      <c r="S190" s="157">
        <v>0</v>
      </c>
      <c r="T190" s="158">
        <f t="shared" si="33"/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59" t="s">
        <v>189</v>
      </c>
      <c r="AT190" s="159" t="s">
        <v>224</v>
      </c>
      <c r="AU190" s="159" t="s">
        <v>102</v>
      </c>
      <c r="AY190" s="14" t="s">
        <v>157</v>
      </c>
      <c r="BE190" s="160">
        <f t="shared" si="34"/>
        <v>0</v>
      </c>
      <c r="BF190" s="160">
        <f t="shared" si="35"/>
        <v>0</v>
      </c>
      <c r="BG190" s="160">
        <f t="shared" si="36"/>
        <v>0</v>
      </c>
      <c r="BH190" s="160">
        <f t="shared" si="37"/>
        <v>0</v>
      </c>
      <c r="BI190" s="160">
        <f t="shared" si="38"/>
        <v>0</v>
      </c>
      <c r="BJ190" s="14" t="s">
        <v>102</v>
      </c>
      <c r="BK190" s="160">
        <f t="shared" si="39"/>
        <v>0</v>
      </c>
      <c r="BL190" s="14" t="s">
        <v>163</v>
      </c>
      <c r="BM190" s="159" t="s">
        <v>922</v>
      </c>
    </row>
    <row r="191" spans="1:65" s="2" customFormat="1" ht="24">
      <c r="A191" s="29"/>
      <c r="B191" s="146"/>
      <c r="C191" s="147" t="s">
        <v>393</v>
      </c>
      <c r="D191" s="147" t="s">
        <v>159</v>
      </c>
      <c r="E191" s="148" t="s">
        <v>923</v>
      </c>
      <c r="F191" s="149" t="s">
        <v>924</v>
      </c>
      <c r="G191" s="150" t="s">
        <v>342</v>
      </c>
      <c r="H191" s="151">
        <v>2</v>
      </c>
      <c r="I191" s="152"/>
      <c r="J191" s="153">
        <f t="shared" si="30"/>
        <v>0</v>
      </c>
      <c r="K191" s="154"/>
      <c r="L191" s="30"/>
      <c r="M191" s="155" t="s">
        <v>1</v>
      </c>
      <c r="N191" s="156" t="s">
        <v>40</v>
      </c>
      <c r="O191" s="55"/>
      <c r="P191" s="157">
        <f t="shared" si="31"/>
        <v>0</v>
      </c>
      <c r="Q191" s="157">
        <v>0</v>
      </c>
      <c r="R191" s="157">
        <f t="shared" si="32"/>
        <v>0</v>
      </c>
      <c r="S191" s="157">
        <v>0</v>
      </c>
      <c r="T191" s="158">
        <f t="shared" si="33"/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59" t="s">
        <v>163</v>
      </c>
      <c r="AT191" s="159" t="s">
        <v>159</v>
      </c>
      <c r="AU191" s="159" t="s">
        <v>102</v>
      </c>
      <c r="AY191" s="14" t="s">
        <v>157</v>
      </c>
      <c r="BE191" s="160">
        <f t="shared" si="34"/>
        <v>0</v>
      </c>
      <c r="BF191" s="160">
        <f t="shared" si="35"/>
        <v>0</v>
      </c>
      <c r="BG191" s="160">
        <f t="shared" si="36"/>
        <v>0</v>
      </c>
      <c r="BH191" s="160">
        <f t="shared" si="37"/>
        <v>0</v>
      </c>
      <c r="BI191" s="160">
        <f t="shared" si="38"/>
        <v>0</v>
      </c>
      <c r="BJ191" s="14" t="s">
        <v>102</v>
      </c>
      <c r="BK191" s="160">
        <f t="shared" si="39"/>
        <v>0</v>
      </c>
      <c r="BL191" s="14" t="s">
        <v>163</v>
      </c>
      <c r="BM191" s="159" t="s">
        <v>925</v>
      </c>
    </row>
    <row r="192" spans="1:65" s="2" customFormat="1" ht="24">
      <c r="A192" s="29"/>
      <c r="B192" s="146"/>
      <c r="C192" s="161" t="s">
        <v>397</v>
      </c>
      <c r="D192" s="161" t="s">
        <v>224</v>
      </c>
      <c r="E192" s="162" t="s">
        <v>926</v>
      </c>
      <c r="F192" s="163" t="s">
        <v>927</v>
      </c>
      <c r="G192" s="164" t="s">
        <v>342</v>
      </c>
      <c r="H192" s="165">
        <v>2</v>
      </c>
      <c r="I192" s="166"/>
      <c r="J192" s="167">
        <f t="shared" si="30"/>
        <v>0</v>
      </c>
      <c r="K192" s="168"/>
      <c r="L192" s="169"/>
      <c r="M192" s="170" t="s">
        <v>1</v>
      </c>
      <c r="N192" s="171" t="s">
        <v>40</v>
      </c>
      <c r="O192" s="55"/>
      <c r="P192" s="157">
        <f t="shared" si="31"/>
        <v>0</v>
      </c>
      <c r="Q192" s="157">
        <v>5.3499999999999997E-3</v>
      </c>
      <c r="R192" s="157">
        <f t="shared" si="32"/>
        <v>1.0699999999999999E-2</v>
      </c>
      <c r="S192" s="157">
        <v>0</v>
      </c>
      <c r="T192" s="158">
        <f t="shared" si="33"/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59" t="s">
        <v>189</v>
      </c>
      <c r="AT192" s="159" t="s">
        <v>224</v>
      </c>
      <c r="AU192" s="159" t="s">
        <v>102</v>
      </c>
      <c r="AY192" s="14" t="s">
        <v>157</v>
      </c>
      <c r="BE192" s="160">
        <f t="shared" si="34"/>
        <v>0</v>
      </c>
      <c r="BF192" s="160">
        <f t="shared" si="35"/>
        <v>0</v>
      </c>
      <c r="BG192" s="160">
        <f t="shared" si="36"/>
        <v>0</v>
      </c>
      <c r="BH192" s="160">
        <f t="shared" si="37"/>
        <v>0</v>
      </c>
      <c r="BI192" s="160">
        <f t="shared" si="38"/>
        <v>0</v>
      </c>
      <c r="BJ192" s="14" t="s">
        <v>102</v>
      </c>
      <c r="BK192" s="160">
        <f t="shared" si="39"/>
        <v>0</v>
      </c>
      <c r="BL192" s="14" t="s">
        <v>163</v>
      </c>
      <c r="BM192" s="159" t="s">
        <v>928</v>
      </c>
    </row>
    <row r="193" spans="1:65" s="2" customFormat="1" ht="24">
      <c r="A193" s="29"/>
      <c r="B193" s="146"/>
      <c r="C193" s="161" t="s">
        <v>401</v>
      </c>
      <c r="D193" s="161" t="s">
        <v>224</v>
      </c>
      <c r="E193" s="162" t="s">
        <v>929</v>
      </c>
      <c r="F193" s="163" t="s">
        <v>930</v>
      </c>
      <c r="G193" s="164" t="s">
        <v>342</v>
      </c>
      <c r="H193" s="165">
        <v>2</v>
      </c>
      <c r="I193" s="166"/>
      <c r="J193" s="167">
        <f t="shared" si="30"/>
        <v>0</v>
      </c>
      <c r="K193" s="168"/>
      <c r="L193" s="169"/>
      <c r="M193" s="170" t="s">
        <v>1</v>
      </c>
      <c r="N193" s="171" t="s">
        <v>40</v>
      </c>
      <c r="O193" s="55"/>
      <c r="P193" s="157">
        <f t="shared" si="31"/>
        <v>0</v>
      </c>
      <c r="Q193" s="157">
        <v>3.5E-4</v>
      </c>
      <c r="R193" s="157">
        <f t="shared" si="32"/>
        <v>6.9999999999999999E-4</v>
      </c>
      <c r="S193" s="157">
        <v>0</v>
      </c>
      <c r="T193" s="158">
        <f t="shared" si="33"/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59" t="s">
        <v>189</v>
      </c>
      <c r="AT193" s="159" t="s">
        <v>224</v>
      </c>
      <c r="AU193" s="159" t="s">
        <v>102</v>
      </c>
      <c r="AY193" s="14" t="s">
        <v>157</v>
      </c>
      <c r="BE193" s="160">
        <f t="shared" si="34"/>
        <v>0</v>
      </c>
      <c r="BF193" s="160">
        <f t="shared" si="35"/>
        <v>0</v>
      </c>
      <c r="BG193" s="160">
        <f t="shared" si="36"/>
        <v>0</v>
      </c>
      <c r="BH193" s="160">
        <f t="shared" si="37"/>
        <v>0</v>
      </c>
      <c r="BI193" s="160">
        <f t="shared" si="38"/>
        <v>0</v>
      </c>
      <c r="BJ193" s="14" t="s">
        <v>102</v>
      </c>
      <c r="BK193" s="160">
        <f t="shared" si="39"/>
        <v>0</v>
      </c>
      <c r="BL193" s="14" t="s">
        <v>163</v>
      </c>
      <c r="BM193" s="159" t="s">
        <v>931</v>
      </c>
    </row>
    <row r="194" spans="1:65" s="2" customFormat="1" ht="16.5" customHeight="1">
      <c r="A194" s="29"/>
      <c r="B194" s="146"/>
      <c r="C194" s="147" t="s">
        <v>406</v>
      </c>
      <c r="D194" s="147" t="s">
        <v>159</v>
      </c>
      <c r="E194" s="148" t="s">
        <v>932</v>
      </c>
      <c r="F194" s="149" t="s">
        <v>933</v>
      </c>
      <c r="G194" s="150" t="s">
        <v>171</v>
      </c>
      <c r="H194" s="151">
        <v>90.6</v>
      </c>
      <c r="I194" s="152"/>
      <c r="J194" s="153">
        <f t="shared" si="30"/>
        <v>0</v>
      </c>
      <c r="K194" s="154"/>
      <c r="L194" s="30"/>
      <c r="M194" s="155" t="s">
        <v>1</v>
      </c>
      <c r="N194" s="156" t="s">
        <v>40</v>
      </c>
      <c r="O194" s="55"/>
      <c r="P194" s="157">
        <f t="shared" si="31"/>
        <v>0</v>
      </c>
      <c r="Q194" s="157">
        <v>0</v>
      </c>
      <c r="R194" s="157">
        <f t="shared" si="32"/>
        <v>0</v>
      </c>
      <c r="S194" s="157">
        <v>0</v>
      </c>
      <c r="T194" s="158">
        <f t="shared" si="33"/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59" t="s">
        <v>163</v>
      </c>
      <c r="AT194" s="159" t="s">
        <v>159</v>
      </c>
      <c r="AU194" s="159" t="s">
        <v>102</v>
      </c>
      <c r="AY194" s="14" t="s">
        <v>157</v>
      </c>
      <c r="BE194" s="160">
        <f t="shared" si="34"/>
        <v>0</v>
      </c>
      <c r="BF194" s="160">
        <f t="shared" si="35"/>
        <v>0</v>
      </c>
      <c r="BG194" s="160">
        <f t="shared" si="36"/>
        <v>0</v>
      </c>
      <c r="BH194" s="160">
        <f t="shared" si="37"/>
        <v>0</v>
      </c>
      <c r="BI194" s="160">
        <f t="shared" si="38"/>
        <v>0</v>
      </c>
      <c r="BJ194" s="14" t="s">
        <v>102</v>
      </c>
      <c r="BK194" s="160">
        <f t="shared" si="39"/>
        <v>0</v>
      </c>
      <c r="BL194" s="14" t="s">
        <v>163</v>
      </c>
      <c r="BM194" s="159" t="s">
        <v>775</v>
      </c>
    </row>
    <row r="195" spans="1:65" s="2" customFormat="1" ht="16.5" customHeight="1">
      <c r="A195" s="29"/>
      <c r="B195" s="146"/>
      <c r="C195" s="147" t="s">
        <v>410</v>
      </c>
      <c r="D195" s="147" t="s">
        <v>159</v>
      </c>
      <c r="E195" s="148" t="s">
        <v>776</v>
      </c>
      <c r="F195" s="149" t="s">
        <v>777</v>
      </c>
      <c r="G195" s="150" t="s">
        <v>171</v>
      </c>
      <c r="H195" s="151">
        <v>540.75</v>
      </c>
      <c r="I195" s="152"/>
      <c r="J195" s="153">
        <f t="shared" si="30"/>
        <v>0</v>
      </c>
      <c r="K195" s="154"/>
      <c r="L195" s="30"/>
      <c r="M195" s="155" t="s">
        <v>1</v>
      </c>
      <c r="N195" s="156" t="s">
        <v>40</v>
      </c>
      <c r="O195" s="55"/>
      <c r="P195" s="157">
        <f t="shared" si="31"/>
        <v>0</v>
      </c>
      <c r="Q195" s="157">
        <v>0</v>
      </c>
      <c r="R195" s="157">
        <f t="shared" si="32"/>
        <v>0</v>
      </c>
      <c r="S195" s="157">
        <v>0</v>
      </c>
      <c r="T195" s="158">
        <f t="shared" si="33"/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59" t="s">
        <v>163</v>
      </c>
      <c r="AT195" s="159" t="s">
        <v>159</v>
      </c>
      <c r="AU195" s="159" t="s">
        <v>102</v>
      </c>
      <c r="AY195" s="14" t="s">
        <v>157</v>
      </c>
      <c r="BE195" s="160">
        <f t="shared" si="34"/>
        <v>0</v>
      </c>
      <c r="BF195" s="160">
        <f t="shared" si="35"/>
        <v>0</v>
      </c>
      <c r="BG195" s="160">
        <f t="shared" si="36"/>
        <v>0</v>
      </c>
      <c r="BH195" s="160">
        <f t="shared" si="37"/>
        <v>0</v>
      </c>
      <c r="BI195" s="160">
        <f t="shared" si="38"/>
        <v>0</v>
      </c>
      <c r="BJ195" s="14" t="s">
        <v>102</v>
      </c>
      <c r="BK195" s="160">
        <f t="shared" si="39"/>
        <v>0</v>
      </c>
      <c r="BL195" s="14" t="s">
        <v>163</v>
      </c>
      <c r="BM195" s="159" t="s">
        <v>778</v>
      </c>
    </row>
    <row r="196" spans="1:65" s="2" customFormat="1" ht="16.5" customHeight="1">
      <c r="A196" s="29"/>
      <c r="B196" s="146"/>
      <c r="C196" s="147" t="s">
        <v>414</v>
      </c>
      <c r="D196" s="147" t="s">
        <v>159</v>
      </c>
      <c r="E196" s="148" t="s">
        <v>934</v>
      </c>
      <c r="F196" s="149" t="s">
        <v>935</v>
      </c>
      <c r="G196" s="150" t="s">
        <v>171</v>
      </c>
      <c r="H196" s="151">
        <v>25</v>
      </c>
      <c r="I196" s="152"/>
      <c r="J196" s="153">
        <f t="shared" si="30"/>
        <v>0</v>
      </c>
      <c r="K196" s="154"/>
      <c r="L196" s="30"/>
      <c r="M196" s="155" t="s">
        <v>1</v>
      </c>
      <c r="N196" s="156" t="s">
        <v>40</v>
      </c>
      <c r="O196" s="55"/>
      <c r="P196" s="157">
        <f t="shared" si="31"/>
        <v>0</v>
      </c>
      <c r="Q196" s="157">
        <v>0</v>
      </c>
      <c r="R196" s="157">
        <f t="shared" si="32"/>
        <v>0</v>
      </c>
      <c r="S196" s="157">
        <v>0</v>
      </c>
      <c r="T196" s="158">
        <f t="shared" si="33"/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59" t="s">
        <v>163</v>
      </c>
      <c r="AT196" s="159" t="s">
        <v>159</v>
      </c>
      <c r="AU196" s="159" t="s">
        <v>102</v>
      </c>
      <c r="AY196" s="14" t="s">
        <v>157</v>
      </c>
      <c r="BE196" s="160">
        <f t="shared" si="34"/>
        <v>0</v>
      </c>
      <c r="BF196" s="160">
        <f t="shared" si="35"/>
        <v>0</v>
      </c>
      <c r="BG196" s="160">
        <f t="shared" si="36"/>
        <v>0</v>
      </c>
      <c r="BH196" s="160">
        <f t="shared" si="37"/>
        <v>0</v>
      </c>
      <c r="BI196" s="160">
        <f t="shared" si="38"/>
        <v>0</v>
      </c>
      <c r="BJ196" s="14" t="s">
        <v>102</v>
      </c>
      <c r="BK196" s="160">
        <f t="shared" si="39"/>
        <v>0</v>
      </c>
      <c r="BL196" s="14" t="s">
        <v>163</v>
      </c>
      <c r="BM196" s="159" t="s">
        <v>936</v>
      </c>
    </row>
    <row r="197" spans="1:65" s="2" customFormat="1" ht="16.5" customHeight="1">
      <c r="A197" s="29"/>
      <c r="B197" s="146"/>
      <c r="C197" s="147" t="s">
        <v>418</v>
      </c>
      <c r="D197" s="147" t="s">
        <v>159</v>
      </c>
      <c r="E197" s="148" t="s">
        <v>937</v>
      </c>
      <c r="F197" s="149" t="s">
        <v>938</v>
      </c>
      <c r="G197" s="150" t="s">
        <v>171</v>
      </c>
      <c r="H197" s="151">
        <v>27</v>
      </c>
      <c r="I197" s="152"/>
      <c r="J197" s="153">
        <f t="shared" si="30"/>
        <v>0</v>
      </c>
      <c r="K197" s="154"/>
      <c r="L197" s="30"/>
      <c r="M197" s="155" t="s">
        <v>1</v>
      </c>
      <c r="N197" s="156" t="s">
        <v>40</v>
      </c>
      <c r="O197" s="55"/>
      <c r="P197" s="157">
        <f t="shared" si="31"/>
        <v>0</v>
      </c>
      <c r="Q197" s="157">
        <v>0</v>
      </c>
      <c r="R197" s="157">
        <f t="shared" si="32"/>
        <v>0</v>
      </c>
      <c r="S197" s="157">
        <v>0</v>
      </c>
      <c r="T197" s="158">
        <f t="shared" si="33"/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59" t="s">
        <v>163</v>
      </c>
      <c r="AT197" s="159" t="s">
        <v>159</v>
      </c>
      <c r="AU197" s="159" t="s">
        <v>102</v>
      </c>
      <c r="AY197" s="14" t="s">
        <v>157</v>
      </c>
      <c r="BE197" s="160">
        <f t="shared" si="34"/>
        <v>0</v>
      </c>
      <c r="BF197" s="160">
        <f t="shared" si="35"/>
        <v>0</v>
      </c>
      <c r="BG197" s="160">
        <f t="shared" si="36"/>
        <v>0</v>
      </c>
      <c r="BH197" s="160">
        <f t="shared" si="37"/>
        <v>0</v>
      </c>
      <c r="BI197" s="160">
        <f t="shared" si="38"/>
        <v>0</v>
      </c>
      <c r="BJ197" s="14" t="s">
        <v>102</v>
      </c>
      <c r="BK197" s="160">
        <f t="shared" si="39"/>
        <v>0</v>
      </c>
      <c r="BL197" s="14" t="s">
        <v>163</v>
      </c>
      <c r="BM197" s="159" t="s">
        <v>939</v>
      </c>
    </row>
    <row r="198" spans="1:65" s="2" customFormat="1" ht="24">
      <c r="A198" s="29"/>
      <c r="B198" s="146"/>
      <c r="C198" s="147" t="s">
        <v>422</v>
      </c>
      <c r="D198" s="147" t="s">
        <v>159</v>
      </c>
      <c r="E198" s="148" t="s">
        <v>779</v>
      </c>
      <c r="F198" s="149" t="s">
        <v>780</v>
      </c>
      <c r="G198" s="150" t="s">
        <v>175</v>
      </c>
      <c r="H198" s="151">
        <v>12.5</v>
      </c>
      <c r="I198" s="152"/>
      <c r="J198" s="153">
        <f t="shared" si="30"/>
        <v>0</v>
      </c>
      <c r="K198" s="154"/>
      <c r="L198" s="30"/>
      <c r="M198" s="155" t="s">
        <v>1</v>
      </c>
      <c r="N198" s="156" t="s">
        <v>40</v>
      </c>
      <c r="O198" s="55"/>
      <c r="P198" s="157">
        <f t="shared" si="31"/>
        <v>0</v>
      </c>
      <c r="Q198" s="157">
        <v>2.43933</v>
      </c>
      <c r="R198" s="157">
        <f t="shared" si="32"/>
        <v>30.491630000000001</v>
      </c>
      <c r="S198" s="157">
        <v>0</v>
      </c>
      <c r="T198" s="158">
        <f t="shared" si="33"/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59" t="s">
        <v>163</v>
      </c>
      <c r="AT198" s="159" t="s">
        <v>159</v>
      </c>
      <c r="AU198" s="159" t="s">
        <v>102</v>
      </c>
      <c r="AY198" s="14" t="s">
        <v>157</v>
      </c>
      <c r="BE198" s="160">
        <f t="shared" si="34"/>
        <v>0</v>
      </c>
      <c r="BF198" s="160">
        <f t="shared" si="35"/>
        <v>0</v>
      </c>
      <c r="BG198" s="160">
        <f t="shared" si="36"/>
        <v>0</v>
      </c>
      <c r="BH198" s="160">
        <f t="shared" si="37"/>
        <v>0</v>
      </c>
      <c r="BI198" s="160">
        <f t="shared" si="38"/>
        <v>0</v>
      </c>
      <c r="BJ198" s="14" t="s">
        <v>102</v>
      </c>
      <c r="BK198" s="160">
        <f t="shared" si="39"/>
        <v>0</v>
      </c>
      <c r="BL198" s="14" t="s">
        <v>163</v>
      </c>
      <c r="BM198" s="159" t="s">
        <v>781</v>
      </c>
    </row>
    <row r="199" spans="1:65" s="2" customFormat="1" ht="24">
      <c r="A199" s="29"/>
      <c r="B199" s="146"/>
      <c r="C199" s="147" t="s">
        <v>426</v>
      </c>
      <c r="D199" s="147" t="s">
        <v>159</v>
      </c>
      <c r="E199" s="148" t="s">
        <v>940</v>
      </c>
      <c r="F199" s="149" t="s">
        <v>941</v>
      </c>
      <c r="G199" s="150" t="s">
        <v>175</v>
      </c>
      <c r="H199" s="151">
        <v>3.2</v>
      </c>
      <c r="I199" s="152"/>
      <c r="J199" s="153">
        <f t="shared" si="30"/>
        <v>0</v>
      </c>
      <c r="K199" s="154"/>
      <c r="L199" s="30"/>
      <c r="M199" s="155" t="s">
        <v>1</v>
      </c>
      <c r="N199" s="156" t="s">
        <v>40</v>
      </c>
      <c r="O199" s="55"/>
      <c r="P199" s="157">
        <f t="shared" si="31"/>
        <v>0</v>
      </c>
      <c r="Q199" s="157">
        <v>2.3281000000000001</v>
      </c>
      <c r="R199" s="157">
        <f t="shared" si="32"/>
        <v>7.4499199999999997</v>
      </c>
      <c r="S199" s="157">
        <v>0</v>
      </c>
      <c r="T199" s="158">
        <f t="shared" si="33"/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59" t="s">
        <v>163</v>
      </c>
      <c r="AT199" s="159" t="s">
        <v>159</v>
      </c>
      <c r="AU199" s="159" t="s">
        <v>102</v>
      </c>
      <c r="AY199" s="14" t="s">
        <v>157</v>
      </c>
      <c r="BE199" s="160">
        <f t="shared" si="34"/>
        <v>0</v>
      </c>
      <c r="BF199" s="160">
        <f t="shared" si="35"/>
        <v>0</v>
      </c>
      <c r="BG199" s="160">
        <f t="shared" si="36"/>
        <v>0</v>
      </c>
      <c r="BH199" s="160">
        <f t="shared" si="37"/>
        <v>0</v>
      </c>
      <c r="BI199" s="160">
        <f t="shared" si="38"/>
        <v>0</v>
      </c>
      <c r="BJ199" s="14" t="s">
        <v>102</v>
      </c>
      <c r="BK199" s="160">
        <f t="shared" si="39"/>
        <v>0</v>
      </c>
      <c r="BL199" s="14" t="s">
        <v>163</v>
      </c>
      <c r="BM199" s="159" t="s">
        <v>942</v>
      </c>
    </row>
    <row r="200" spans="1:65" s="2" customFormat="1" ht="33" customHeight="1">
      <c r="A200" s="29"/>
      <c r="B200" s="146"/>
      <c r="C200" s="147" t="s">
        <v>431</v>
      </c>
      <c r="D200" s="147" t="s">
        <v>159</v>
      </c>
      <c r="E200" s="148" t="s">
        <v>943</v>
      </c>
      <c r="F200" s="149" t="s">
        <v>944</v>
      </c>
      <c r="G200" s="150" t="s">
        <v>175</v>
      </c>
      <c r="H200" s="151">
        <v>12.634</v>
      </c>
      <c r="I200" s="152"/>
      <c r="J200" s="153">
        <f t="shared" si="30"/>
        <v>0</v>
      </c>
      <c r="K200" s="154"/>
      <c r="L200" s="30"/>
      <c r="M200" s="155" t="s">
        <v>1</v>
      </c>
      <c r="N200" s="156" t="s">
        <v>40</v>
      </c>
      <c r="O200" s="55"/>
      <c r="P200" s="157">
        <f t="shared" si="31"/>
        <v>0</v>
      </c>
      <c r="Q200" s="157">
        <v>2.3281000000000001</v>
      </c>
      <c r="R200" s="157">
        <f t="shared" si="32"/>
        <v>29.413219999999999</v>
      </c>
      <c r="S200" s="157">
        <v>0</v>
      </c>
      <c r="T200" s="158">
        <f t="shared" si="33"/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59" t="s">
        <v>163</v>
      </c>
      <c r="AT200" s="159" t="s">
        <v>159</v>
      </c>
      <c r="AU200" s="159" t="s">
        <v>102</v>
      </c>
      <c r="AY200" s="14" t="s">
        <v>157</v>
      </c>
      <c r="BE200" s="160">
        <f t="shared" si="34"/>
        <v>0</v>
      </c>
      <c r="BF200" s="160">
        <f t="shared" si="35"/>
        <v>0</v>
      </c>
      <c r="BG200" s="160">
        <f t="shared" si="36"/>
        <v>0</v>
      </c>
      <c r="BH200" s="160">
        <f t="shared" si="37"/>
        <v>0</v>
      </c>
      <c r="BI200" s="160">
        <f t="shared" si="38"/>
        <v>0</v>
      </c>
      <c r="BJ200" s="14" t="s">
        <v>102</v>
      </c>
      <c r="BK200" s="160">
        <f t="shared" si="39"/>
        <v>0</v>
      </c>
      <c r="BL200" s="14" t="s">
        <v>163</v>
      </c>
      <c r="BM200" s="159" t="s">
        <v>945</v>
      </c>
    </row>
    <row r="201" spans="1:65" s="2" customFormat="1" ht="24">
      <c r="A201" s="29"/>
      <c r="B201" s="146"/>
      <c r="C201" s="147" t="s">
        <v>436</v>
      </c>
      <c r="D201" s="147" t="s">
        <v>159</v>
      </c>
      <c r="E201" s="148" t="s">
        <v>946</v>
      </c>
      <c r="F201" s="149" t="s">
        <v>947</v>
      </c>
      <c r="G201" s="150" t="s">
        <v>162</v>
      </c>
      <c r="H201" s="151">
        <v>65.855999999999995</v>
      </c>
      <c r="I201" s="152"/>
      <c r="J201" s="153">
        <f t="shared" si="30"/>
        <v>0</v>
      </c>
      <c r="K201" s="154"/>
      <c r="L201" s="30"/>
      <c r="M201" s="155" t="s">
        <v>1</v>
      </c>
      <c r="N201" s="156" t="s">
        <v>40</v>
      </c>
      <c r="O201" s="55"/>
      <c r="P201" s="157">
        <f t="shared" si="31"/>
        <v>0</v>
      </c>
      <c r="Q201" s="157">
        <v>4.6600000000000001E-3</v>
      </c>
      <c r="R201" s="157">
        <f t="shared" si="32"/>
        <v>0.30689</v>
      </c>
      <c r="S201" s="157">
        <v>0</v>
      </c>
      <c r="T201" s="158">
        <f t="shared" si="33"/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59" t="s">
        <v>163</v>
      </c>
      <c r="AT201" s="159" t="s">
        <v>159</v>
      </c>
      <c r="AU201" s="159" t="s">
        <v>102</v>
      </c>
      <c r="AY201" s="14" t="s">
        <v>157</v>
      </c>
      <c r="BE201" s="160">
        <f t="shared" si="34"/>
        <v>0</v>
      </c>
      <c r="BF201" s="160">
        <f t="shared" si="35"/>
        <v>0</v>
      </c>
      <c r="BG201" s="160">
        <f t="shared" si="36"/>
        <v>0</v>
      </c>
      <c r="BH201" s="160">
        <f t="shared" si="37"/>
        <v>0</v>
      </c>
      <c r="BI201" s="160">
        <f t="shared" si="38"/>
        <v>0</v>
      </c>
      <c r="BJ201" s="14" t="s">
        <v>102</v>
      </c>
      <c r="BK201" s="160">
        <f t="shared" si="39"/>
        <v>0</v>
      </c>
      <c r="BL201" s="14" t="s">
        <v>163</v>
      </c>
      <c r="BM201" s="159" t="s">
        <v>948</v>
      </c>
    </row>
    <row r="202" spans="1:65" s="2" customFormat="1" ht="24">
      <c r="A202" s="29"/>
      <c r="B202" s="146"/>
      <c r="C202" s="147" t="s">
        <v>441</v>
      </c>
      <c r="D202" s="147" t="s">
        <v>159</v>
      </c>
      <c r="E202" s="148" t="s">
        <v>949</v>
      </c>
      <c r="F202" s="149" t="s">
        <v>950</v>
      </c>
      <c r="G202" s="150" t="s">
        <v>162</v>
      </c>
      <c r="H202" s="151">
        <v>9.44</v>
      </c>
      <c r="I202" s="152"/>
      <c r="J202" s="153">
        <f t="shared" ref="J202:J233" si="40">ROUND(I202*H202,2)</f>
        <v>0</v>
      </c>
      <c r="K202" s="154"/>
      <c r="L202" s="30"/>
      <c r="M202" s="155" t="s">
        <v>1</v>
      </c>
      <c r="N202" s="156" t="s">
        <v>40</v>
      </c>
      <c r="O202" s="55"/>
      <c r="P202" s="157">
        <f t="shared" ref="P202:P233" si="41">O202*H202</f>
        <v>0</v>
      </c>
      <c r="Q202" s="157">
        <v>3.96E-3</v>
      </c>
      <c r="R202" s="157">
        <f t="shared" ref="R202:R233" si="42">Q202*H202</f>
        <v>3.7379999999999997E-2</v>
      </c>
      <c r="S202" s="157">
        <v>0</v>
      </c>
      <c r="T202" s="158">
        <f t="shared" ref="T202:T233" si="43">S202*H202</f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59" t="s">
        <v>163</v>
      </c>
      <c r="AT202" s="159" t="s">
        <v>159</v>
      </c>
      <c r="AU202" s="159" t="s">
        <v>102</v>
      </c>
      <c r="AY202" s="14" t="s">
        <v>157</v>
      </c>
      <c r="BE202" s="160">
        <f t="shared" ref="BE202:BE231" si="44">IF(N202="základná",J202,0)</f>
        <v>0</v>
      </c>
      <c r="BF202" s="160">
        <f t="shared" ref="BF202:BF231" si="45">IF(N202="znížená",J202,0)</f>
        <v>0</v>
      </c>
      <c r="BG202" s="160">
        <f t="shared" ref="BG202:BG231" si="46">IF(N202="zákl. prenesená",J202,0)</f>
        <v>0</v>
      </c>
      <c r="BH202" s="160">
        <f t="shared" ref="BH202:BH231" si="47">IF(N202="zníž. prenesená",J202,0)</f>
        <v>0</v>
      </c>
      <c r="BI202" s="160">
        <f t="shared" ref="BI202:BI231" si="48">IF(N202="nulová",J202,0)</f>
        <v>0</v>
      </c>
      <c r="BJ202" s="14" t="s">
        <v>102</v>
      </c>
      <c r="BK202" s="160">
        <f t="shared" ref="BK202:BK231" si="49">ROUND(I202*H202,2)</f>
        <v>0</v>
      </c>
      <c r="BL202" s="14" t="s">
        <v>163</v>
      </c>
      <c r="BM202" s="159" t="s">
        <v>951</v>
      </c>
    </row>
    <row r="203" spans="1:65" s="2" customFormat="1" ht="24">
      <c r="A203" s="29"/>
      <c r="B203" s="146"/>
      <c r="C203" s="147" t="s">
        <v>445</v>
      </c>
      <c r="D203" s="147" t="s">
        <v>159</v>
      </c>
      <c r="E203" s="148" t="s">
        <v>952</v>
      </c>
      <c r="F203" s="149" t="s">
        <v>953</v>
      </c>
      <c r="G203" s="150" t="s">
        <v>227</v>
      </c>
      <c r="H203" s="151">
        <v>0.248</v>
      </c>
      <c r="I203" s="152"/>
      <c r="J203" s="153">
        <f t="shared" si="40"/>
        <v>0</v>
      </c>
      <c r="K203" s="154"/>
      <c r="L203" s="30"/>
      <c r="M203" s="155" t="s">
        <v>1</v>
      </c>
      <c r="N203" s="156" t="s">
        <v>40</v>
      </c>
      <c r="O203" s="55"/>
      <c r="P203" s="157">
        <f t="shared" si="41"/>
        <v>0</v>
      </c>
      <c r="Q203" s="157">
        <v>1.0059400000000001</v>
      </c>
      <c r="R203" s="157">
        <f t="shared" si="42"/>
        <v>0.24947</v>
      </c>
      <c r="S203" s="157">
        <v>0</v>
      </c>
      <c r="T203" s="158">
        <f t="shared" si="43"/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59" t="s">
        <v>163</v>
      </c>
      <c r="AT203" s="159" t="s">
        <v>159</v>
      </c>
      <c r="AU203" s="159" t="s">
        <v>102</v>
      </c>
      <c r="AY203" s="14" t="s">
        <v>157</v>
      </c>
      <c r="BE203" s="160">
        <f t="shared" si="44"/>
        <v>0</v>
      </c>
      <c r="BF203" s="160">
        <f t="shared" si="45"/>
        <v>0</v>
      </c>
      <c r="BG203" s="160">
        <f t="shared" si="46"/>
        <v>0</v>
      </c>
      <c r="BH203" s="160">
        <f t="shared" si="47"/>
        <v>0</v>
      </c>
      <c r="BI203" s="160">
        <f t="shared" si="48"/>
        <v>0</v>
      </c>
      <c r="BJ203" s="14" t="s">
        <v>102</v>
      </c>
      <c r="BK203" s="160">
        <f t="shared" si="49"/>
        <v>0</v>
      </c>
      <c r="BL203" s="14" t="s">
        <v>163</v>
      </c>
      <c r="BM203" s="159" t="s">
        <v>954</v>
      </c>
    </row>
    <row r="204" spans="1:65" s="2" customFormat="1" ht="21.75" customHeight="1">
      <c r="A204" s="29"/>
      <c r="B204" s="146"/>
      <c r="C204" s="147" t="s">
        <v>449</v>
      </c>
      <c r="D204" s="147" t="s">
        <v>159</v>
      </c>
      <c r="E204" s="148" t="s">
        <v>955</v>
      </c>
      <c r="F204" s="149" t="s">
        <v>956</v>
      </c>
      <c r="G204" s="150" t="s">
        <v>227</v>
      </c>
      <c r="H204" s="151">
        <v>0.63500000000000001</v>
      </c>
      <c r="I204" s="152"/>
      <c r="J204" s="153">
        <f t="shared" si="40"/>
        <v>0</v>
      </c>
      <c r="K204" s="154"/>
      <c r="L204" s="30"/>
      <c r="M204" s="155" t="s">
        <v>1</v>
      </c>
      <c r="N204" s="156" t="s">
        <v>40</v>
      </c>
      <c r="O204" s="55"/>
      <c r="P204" s="157">
        <f t="shared" si="41"/>
        <v>0</v>
      </c>
      <c r="Q204" s="157">
        <v>1.20296</v>
      </c>
      <c r="R204" s="157">
        <f t="shared" si="42"/>
        <v>0.76388</v>
      </c>
      <c r="S204" s="157">
        <v>0</v>
      </c>
      <c r="T204" s="158">
        <f t="shared" si="43"/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59" t="s">
        <v>163</v>
      </c>
      <c r="AT204" s="159" t="s">
        <v>159</v>
      </c>
      <c r="AU204" s="159" t="s">
        <v>102</v>
      </c>
      <c r="AY204" s="14" t="s">
        <v>157</v>
      </c>
      <c r="BE204" s="160">
        <f t="shared" si="44"/>
        <v>0</v>
      </c>
      <c r="BF204" s="160">
        <f t="shared" si="45"/>
        <v>0</v>
      </c>
      <c r="BG204" s="160">
        <f t="shared" si="46"/>
        <v>0</v>
      </c>
      <c r="BH204" s="160">
        <f t="shared" si="47"/>
        <v>0</v>
      </c>
      <c r="BI204" s="160">
        <f t="shared" si="48"/>
        <v>0</v>
      </c>
      <c r="BJ204" s="14" t="s">
        <v>102</v>
      </c>
      <c r="BK204" s="160">
        <f t="shared" si="49"/>
        <v>0</v>
      </c>
      <c r="BL204" s="14" t="s">
        <v>163</v>
      </c>
      <c r="BM204" s="159" t="s">
        <v>957</v>
      </c>
    </row>
    <row r="205" spans="1:65" s="2" customFormat="1" ht="24">
      <c r="A205" s="29"/>
      <c r="B205" s="146"/>
      <c r="C205" s="147" t="s">
        <v>453</v>
      </c>
      <c r="D205" s="147" t="s">
        <v>159</v>
      </c>
      <c r="E205" s="148" t="s">
        <v>785</v>
      </c>
      <c r="F205" s="149" t="s">
        <v>786</v>
      </c>
      <c r="G205" s="150" t="s">
        <v>342</v>
      </c>
      <c r="H205" s="151">
        <v>40</v>
      </c>
      <c r="I205" s="152"/>
      <c r="J205" s="153">
        <f t="shared" si="40"/>
        <v>0</v>
      </c>
      <c r="K205" s="154"/>
      <c r="L205" s="30"/>
      <c r="M205" s="155" t="s">
        <v>1</v>
      </c>
      <c r="N205" s="156" t="s">
        <v>40</v>
      </c>
      <c r="O205" s="55"/>
      <c r="P205" s="157">
        <f t="shared" si="41"/>
        <v>0</v>
      </c>
      <c r="Q205" s="157">
        <v>1.6559999999999998E-2</v>
      </c>
      <c r="R205" s="157">
        <f t="shared" si="42"/>
        <v>0.66239999999999999</v>
      </c>
      <c r="S205" s="157">
        <v>0</v>
      </c>
      <c r="T205" s="158">
        <f t="shared" si="43"/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59" t="s">
        <v>163</v>
      </c>
      <c r="AT205" s="159" t="s">
        <v>159</v>
      </c>
      <c r="AU205" s="159" t="s">
        <v>102</v>
      </c>
      <c r="AY205" s="14" t="s">
        <v>157</v>
      </c>
      <c r="BE205" s="160">
        <f t="shared" si="44"/>
        <v>0</v>
      </c>
      <c r="BF205" s="160">
        <f t="shared" si="45"/>
        <v>0</v>
      </c>
      <c r="BG205" s="160">
        <f t="shared" si="46"/>
        <v>0</v>
      </c>
      <c r="BH205" s="160">
        <f t="shared" si="47"/>
        <v>0</v>
      </c>
      <c r="BI205" s="160">
        <f t="shared" si="48"/>
        <v>0</v>
      </c>
      <c r="BJ205" s="14" t="s">
        <v>102</v>
      </c>
      <c r="BK205" s="160">
        <f t="shared" si="49"/>
        <v>0</v>
      </c>
      <c r="BL205" s="14" t="s">
        <v>163</v>
      </c>
      <c r="BM205" s="159" t="s">
        <v>787</v>
      </c>
    </row>
    <row r="206" spans="1:65" s="2" customFormat="1" ht="36">
      <c r="A206" s="29"/>
      <c r="B206" s="146"/>
      <c r="C206" s="161" t="s">
        <v>457</v>
      </c>
      <c r="D206" s="161" t="s">
        <v>224</v>
      </c>
      <c r="E206" s="162" t="s">
        <v>788</v>
      </c>
      <c r="F206" s="163" t="s">
        <v>789</v>
      </c>
      <c r="G206" s="164" t="s">
        <v>342</v>
      </c>
      <c r="H206" s="165">
        <v>1</v>
      </c>
      <c r="I206" s="166"/>
      <c r="J206" s="167">
        <f t="shared" si="40"/>
        <v>0</v>
      </c>
      <c r="K206" s="168"/>
      <c r="L206" s="169"/>
      <c r="M206" s="170" t="s">
        <v>1</v>
      </c>
      <c r="N206" s="171" t="s">
        <v>40</v>
      </c>
      <c r="O206" s="55"/>
      <c r="P206" s="157">
        <f t="shared" si="41"/>
        <v>0</v>
      </c>
      <c r="Q206" s="157">
        <v>0.86</v>
      </c>
      <c r="R206" s="157">
        <f t="shared" si="42"/>
        <v>0.86</v>
      </c>
      <c r="S206" s="157">
        <v>0</v>
      </c>
      <c r="T206" s="158">
        <f t="shared" si="43"/>
        <v>0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159" t="s">
        <v>189</v>
      </c>
      <c r="AT206" s="159" t="s">
        <v>224</v>
      </c>
      <c r="AU206" s="159" t="s">
        <v>102</v>
      </c>
      <c r="AY206" s="14" t="s">
        <v>157</v>
      </c>
      <c r="BE206" s="160">
        <f t="shared" si="44"/>
        <v>0</v>
      </c>
      <c r="BF206" s="160">
        <f t="shared" si="45"/>
        <v>0</v>
      </c>
      <c r="BG206" s="160">
        <f t="shared" si="46"/>
        <v>0</v>
      </c>
      <c r="BH206" s="160">
        <f t="shared" si="47"/>
        <v>0</v>
      </c>
      <c r="BI206" s="160">
        <f t="shared" si="48"/>
        <v>0</v>
      </c>
      <c r="BJ206" s="14" t="s">
        <v>102</v>
      </c>
      <c r="BK206" s="160">
        <f t="shared" si="49"/>
        <v>0</v>
      </c>
      <c r="BL206" s="14" t="s">
        <v>163</v>
      </c>
      <c r="BM206" s="159" t="s">
        <v>790</v>
      </c>
    </row>
    <row r="207" spans="1:65" s="2" customFormat="1" ht="36">
      <c r="A207" s="29"/>
      <c r="B207" s="146"/>
      <c r="C207" s="161" t="s">
        <v>461</v>
      </c>
      <c r="D207" s="161" t="s">
        <v>224</v>
      </c>
      <c r="E207" s="162" t="s">
        <v>791</v>
      </c>
      <c r="F207" s="163" t="s">
        <v>792</v>
      </c>
      <c r="G207" s="164" t="s">
        <v>342</v>
      </c>
      <c r="H207" s="165">
        <v>11</v>
      </c>
      <c r="I207" s="166"/>
      <c r="J207" s="167">
        <f t="shared" si="40"/>
        <v>0</v>
      </c>
      <c r="K207" s="168"/>
      <c r="L207" s="169"/>
      <c r="M207" s="170" t="s">
        <v>1</v>
      </c>
      <c r="N207" s="171" t="s">
        <v>40</v>
      </c>
      <c r="O207" s="55"/>
      <c r="P207" s="157">
        <f t="shared" si="41"/>
        <v>0</v>
      </c>
      <c r="Q207" s="157">
        <v>0.43</v>
      </c>
      <c r="R207" s="157">
        <f t="shared" si="42"/>
        <v>4.7300000000000004</v>
      </c>
      <c r="S207" s="157">
        <v>0</v>
      </c>
      <c r="T207" s="158">
        <f t="shared" si="43"/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159" t="s">
        <v>189</v>
      </c>
      <c r="AT207" s="159" t="s">
        <v>224</v>
      </c>
      <c r="AU207" s="159" t="s">
        <v>102</v>
      </c>
      <c r="AY207" s="14" t="s">
        <v>157</v>
      </c>
      <c r="BE207" s="160">
        <f t="shared" si="44"/>
        <v>0</v>
      </c>
      <c r="BF207" s="160">
        <f t="shared" si="45"/>
        <v>0</v>
      </c>
      <c r="BG207" s="160">
        <f t="shared" si="46"/>
        <v>0</v>
      </c>
      <c r="BH207" s="160">
        <f t="shared" si="47"/>
        <v>0</v>
      </c>
      <c r="BI207" s="160">
        <f t="shared" si="48"/>
        <v>0</v>
      </c>
      <c r="BJ207" s="14" t="s">
        <v>102</v>
      </c>
      <c r="BK207" s="160">
        <f t="shared" si="49"/>
        <v>0</v>
      </c>
      <c r="BL207" s="14" t="s">
        <v>163</v>
      </c>
      <c r="BM207" s="159" t="s">
        <v>793</v>
      </c>
    </row>
    <row r="208" spans="1:65" s="2" customFormat="1" ht="36">
      <c r="A208" s="29"/>
      <c r="B208" s="146"/>
      <c r="C208" s="161" t="s">
        <v>465</v>
      </c>
      <c r="D208" s="161" t="s">
        <v>224</v>
      </c>
      <c r="E208" s="162" t="s">
        <v>794</v>
      </c>
      <c r="F208" s="163" t="s">
        <v>795</v>
      </c>
      <c r="G208" s="164" t="s">
        <v>342</v>
      </c>
      <c r="H208" s="165">
        <v>4</v>
      </c>
      <c r="I208" s="166"/>
      <c r="J208" s="167">
        <f t="shared" si="40"/>
        <v>0</v>
      </c>
      <c r="K208" s="168"/>
      <c r="L208" s="169"/>
      <c r="M208" s="170" t="s">
        <v>1</v>
      </c>
      <c r="N208" s="171" t="s">
        <v>40</v>
      </c>
      <c r="O208" s="55"/>
      <c r="P208" s="157">
        <f t="shared" si="41"/>
        <v>0</v>
      </c>
      <c r="Q208" s="157">
        <v>0.215</v>
      </c>
      <c r="R208" s="157">
        <f t="shared" si="42"/>
        <v>0.86</v>
      </c>
      <c r="S208" s="157">
        <v>0</v>
      </c>
      <c r="T208" s="158">
        <f t="shared" si="43"/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59" t="s">
        <v>189</v>
      </c>
      <c r="AT208" s="159" t="s">
        <v>224</v>
      </c>
      <c r="AU208" s="159" t="s">
        <v>102</v>
      </c>
      <c r="AY208" s="14" t="s">
        <v>157</v>
      </c>
      <c r="BE208" s="160">
        <f t="shared" si="44"/>
        <v>0</v>
      </c>
      <c r="BF208" s="160">
        <f t="shared" si="45"/>
        <v>0</v>
      </c>
      <c r="BG208" s="160">
        <f t="shared" si="46"/>
        <v>0</v>
      </c>
      <c r="BH208" s="160">
        <f t="shared" si="47"/>
        <v>0</v>
      </c>
      <c r="BI208" s="160">
        <f t="shared" si="48"/>
        <v>0</v>
      </c>
      <c r="BJ208" s="14" t="s">
        <v>102</v>
      </c>
      <c r="BK208" s="160">
        <f t="shared" si="49"/>
        <v>0</v>
      </c>
      <c r="BL208" s="14" t="s">
        <v>163</v>
      </c>
      <c r="BM208" s="159" t="s">
        <v>796</v>
      </c>
    </row>
    <row r="209" spans="1:65" s="2" customFormat="1" ht="33" customHeight="1">
      <c r="A209" s="29"/>
      <c r="B209" s="146"/>
      <c r="C209" s="161" t="s">
        <v>469</v>
      </c>
      <c r="D209" s="161" t="s">
        <v>224</v>
      </c>
      <c r="E209" s="162" t="s">
        <v>797</v>
      </c>
      <c r="F209" s="163" t="s">
        <v>798</v>
      </c>
      <c r="G209" s="164" t="s">
        <v>342</v>
      </c>
      <c r="H209" s="165">
        <v>24</v>
      </c>
      <c r="I209" s="166"/>
      <c r="J209" s="167">
        <f t="shared" si="40"/>
        <v>0</v>
      </c>
      <c r="K209" s="168"/>
      <c r="L209" s="169"/>
      <c r="M209" s="170" t="s">
        <v>1</v>
      </c>
      <c r="N209" s="171" t="s">
        <v>40</v>
      </c>
      <c r="O209" s="55"/>
      <c r="P209" s="157">
        <f t="shared" si="41"/>
        <v>0</v>
      </c>
      <c r="Q209" s="157">
        <v>0.505</v>
      </c>
      <c r="R209" s="157">
        <f t="shared" si="42"/>
        <v>12.12</v>
      </c>
      <c r="S209" s="157">
        <v>0</v>
      </c>
      <c r="T209" s="158">
        <f t="shared" si="43"/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59" t="s">
        <v>189</v>
      </c>
      <c r="AT209" s="159" t="s">
        <v>224</v>
      </c>
      <c r="AU209" s="159" t="s">
        <v>102</v>
      </c>
      <c r="AY209" s="14" t="s">
        <v>157</v>
      </c>
      <c r="BE209" s="160">
        <f t="shared" si="44"/>
        <v>0</v>
      </c>
      <c r="BF209" s="160">
        <f t="shared" si="45"/>
        <v>0</v>
      </c>
      <c r="BG209" s="160">
        <f t="shared" si="46"/>
        <v>0</v>
      </c>
      <c r="BH209" s="160">
        <f t="shared" si="47"/>
        <v>0</v>
      </c>
      <c r="BI209" s="160">
        <f t="shared" si="48"/>
        <v>0</v>
      </c>
      <c r="BJ209" s="14" t="s">
        <v>102</v>
      </c>
      <c r="BK209" s="160">
        <f t="shared" si="49"/>
        <v>0</v>
      </c>
      <c r="BL209" s="14" t="s">
        <v>163</v>
      </c>
      <c r="BM209" s="159" t="s">
        <v>799</v>
      </c>
    </row>
    <row r="210" spans="1:65" s="2" customFormat="1" ht="24">
      <c r="A210" s="29"/>
      <c r="B210" s="146"/>
      <c r="C210" s="147" t="s">
        <v>473</v>
      </c>
      <c r="D210" s="147" t="s">
        <v>159</v>
      </c>
      <c r="E210" s="148" t="s">
        <v>800</v>
      </c>
      <c r="F210" s="149" t="s">
        <v>801</v>
      </c>
      <c r="G210" s="150" t="s">
        <v>342</v>
      </c>
      <c r="H210" s="151">
        <v>21</v>
      </c>
      <c r="I210" s="152"/>
      <c r="J210" s="153">
        <f t="shared" si="40"/>
        <v>0</v>
      </c>
      <c r="K210" s="154"/>
      <c r="L210" s="30"/>
      <c r="M210" s="155" t="s">
        <v>1</v>
      </c>
      <c r="N210" s="156" t="s">
        <v>40</v>
      </c>
      <c r="O210" s="55"/>
      <c r="P210" s="157">
        <f t="shared" si="41"/>
        <v>0</v>
      </c>
      <c r="Q210" s="157">
        <v>2.6440000000000002E-2</v>
      </c>
      <c r="R210" s="157">
        <f t="shared" si="42"/>
        <v>0.55523999999999996</v>
      </c>
      <c r="S210" s="157">
        <v>0</v>
      </c>
      <c r="T210" s="158">
        <f t="shared" si="43"/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59" t="s">
        <v>163</v>
      </c>
      <c r="AT210" s="159" t="s">
        <v>159</v>
      </c>
      <c r="AU210" s="159" t="s">
        <v>102</v>
      </c>
      <c r="AY210" s="14" t="s">
        <v>157</v>
      </c>
      <c r="BE210" s="160">
        <f t="shared" si="44"/>
        <v>0</v>
      </c>
      <c r="BF210" s="160">
        <f t="shared" si="45"/>
        <v>0</v>
      </c>
      <c r="BG210" s="160">
        <f t="shared" si="46"/>
        <v>0</v>
      </c>
      <c r="BH210" s="160">
        <f t="shared" si="47"/>
        <v>0</v>
      </c>
      <c r="BI210" s="160">
        <f t="shared" si="48"/>
        <v>0</v>
      </c>
      <c r="BJ210" s="14" t="s">
        <v>102</v>
      </c>
      <c r="BK210" s="160">
        <f t="shared" si="49"/>
        <v>0</v>
      </c>
      <c r="BL210" s="14" t="s">
        <v>163</v>
      </c>
      <c r="BM210" s="159" t="s">
        <v>802</v>
      </c>
    </row>
    <row r="211" spans="1:65" s="2" customFormat="1" ht="36">
      <c r="A211" s="29"/>
      <c r="B211" s="146"/>
      <c r="C211" s="161" t="s">
        <v>477</v>
      </c>
      <c r="D211" s="161" t="s">
        <v>224</v>
      </c>
      <c r="E211" s="162" t="s">
        <v>803</v>
      </c>
      <c r="F211" s="163" t="s">
        <v>804</v>
      </c>
      <c r="G211" s="164" t="s">
        <v>342</v>
      </c>
      <c r="H211" s="165">
        <v>20</v>
      </c>
      <c r="I211" s="166"/>
      <c r="J211" s="167">
        <f t="shared" si="40"/>
        <v>0</v>
      </c>
      <c r="K211" s="168"/>
      <c r="L211" s="169"/>
      <c r="M211" s="170" t="s">
        <v>1</v>
      </c>
      <c r="N211" s="171" t="s">
        <v>40</v>
      </c>
      <c r="O211" s="55"/>
      <c r="P211" s="157">
        <f t="shared" si="41"/>
        <v>0</v>
      </c>
      <c r="Q211" s="157">
        <v>2.1</v>
      </c>
      <c r="R211" s="157">
        <f t="shared" si="42"/>
        <v>42</v>
      </c>
      <c r="S211" s="157">
        <v>0</v>
      </c>
      <c r="T211" s="158">
        <f t="shared" si="43"/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59" t="s">
        <v>189</v>
      </c>
      <c r="AT211" s="159" t="s">
        <v>224</v>
      </c>
      <c r="AU211" s="159" t="s">
        <v>102</v>
      </c>
      <c r="AY211" s="14" t="s">
        <v>157</v>
      </c>
      <c r="BE211" s="160">
        <f t="shared" si="44"/>
        <v>0</v>
      </c>
      <c r="BF211" s="160">
        <f t="shared" si="45"/>
        <v>0</v>
      </c>
      <c r="BG211" s="160">
        <f t="shared" si="46"/>
        <v>0</v>
      </c>
      <c r="BH211" s="160">
        <f t="shared" si="47"/>
        <v>0</v>
      </c>
      <c r="BI211" s="160">
        <f t="shared" si="48"/>
        <v>0</v>
      </c>
      <c r="BJ211" s="14" t="s">
        <v>102</v>
      </c>
      <c r="BK211" s="160">
        <f t="shared" si="49"/>
        <v>0</v>
      </c>
      <c r="BL211" s="14" t="s">
        <v>163</v>
      </c>
      <c r="BM211" s="159" t="s">
        <v>805</v>
      </c>
    </row>
    <row r="212" spans="1:65" s="2" customFormat="1" ht="24">
      <c r="A212" s="29"/>
      <c r="B212" s="146"/>
      <c r="C212" s="161" t="s">
        <v>481</v>
      </c>
      <c r="D212" s="161" t="s">
        <v>224</v>
      </c>
      <c r="E212" s="162" t="s">
        <v>958</v>
      </c>
      <c r="F212" s="163" t="s">
        <v>959</v>
      </c>
      <c r="G212" s="164" t="s">
        <v>342</v>
      </c>
      <c r="H212" s="165">
        <v>1</v>
      </c>
      <c r="I212" s="166"/>
      <c r="J212" s="167">
        <f t="shared" si="40"/>
        <v>0</v>
      </c>
      <c r="K212" s="168"/>
      <c r="L212" s="169"/>
      <c r="M212" s="170" t="s">
        <v>1</v>
      </c>
      <c r="N212" s="171" t="s">
        <v>40</v>
      </c>
      <c r="O212" s="55"/>
      <c r="P212" s="157">
        <f t="shared" si="41"/>
        <v>0</v>
      </c>
      <c r="Q212" s="157">
        <v>1.45</v>
      </c>
      <c r="R212" s="157">
        <f t="shared" si="42"/>
        <v>1.45</v>
      </c>
      <c r="S212" s="157">
        <v>0</v>
      </c>
      <c r="T212" s="158">
        <f t="shared" si="43"/>
        <v>0</v>
      </c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159" t="s">
        <v>189</v>
      </c>
      <c r="AT212" s="159" t="s">
        <v>224</v>
      </c>
      <c r="AU212" s="159" t="s">
        <v>102</v>
      </c>
      <c r="AY212" s="14" t="s">
        <v>157</v>
      </c>
      <c r="BE212" s="160">
        <f t="shared" si="44"/>
        <v>0</v>
      </c>
      <c r="BF212" s="160">
        <f t="shared" si="45"/>
        <v>0</v>
      </c>
      <c r="BG212" s="160">
        <f t="shared" si="46"/>
        <v>0</v>
      </c>
      <c r="BH212" s="160">
        <f t="shared" si="47"/>
        <v>0</v>
      </c>
      <c r="BI212" s="160">
        <f t="shared" si="48"/>
        <v>0</v>
      </c>
      <c r="BJ212" s="14" t="s">
        <v>102</v>
      </c>
      <c r="BK212" s="160">
        <f t="shared" si="49"/>
        <v>0</v>
      </c>
      <c r="BL212" s="14" t="s">
        <v>163</v>
      </c>
      <c r="BM212" s="159" t="s">
        <v>960</v>
      </c>
    </row>
    <row r="213" spans="1:65" s="2" customFormat="1" ht="24">
      <c r="A213" s="29"/>
      <c r="B213" s="146"/>
      <c r="C213" s="147" t="s">
        <v>485</v>
      </c>
      <c r="D213" s="147" t="s">
        <v>159</v>
      </c>
      <c r="E213" s="148" t="s">
        <v>961</v>
      </c>
      <c r="F213" s="149" t="s">
        <v>962</v>
      </c>
      <c r="G213" s="150" t="s">
        <v>342</v>
      </c>
      <c r="H213" s="151">
        <v>24</v>
      </c>
      <c r="I213" s="152"/>
      <c r="J213" s="153">
        <f t="shared" si="40"/>
        <v>0</v>
      </c>
      <c r="K213" s="154"/>
      <c r="L213" s="30"/>
      <c r="M213" s="155" t="s">
        <v>1</v>
      </c>
      <c r="N213" s="156" t="s">
        <v>40</v>
      </c>
      <c r="O213" s="55"/>
      <c r="P213" s="157">
        <f t="shared" si="41"/>
        <v>0</v>
      </c>
      <c r="Q213" s="157">
        <v>0.34099000000000002</v>
      </c>
      <c r="R213" s="157">
        <f t="shared" si="42"/>
        <v>8.1837599999999995</v>
      </c>
      <c r="S213" s="157">
        <v>0</v>
      </c>
      <c r="T213" s="158">
        <f t="shared" si="43"/>
        <v>0</v>
      </c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R213" s="159" t="s">
        <v>163</v>
      </c>
      <c r="AT213" s="159" t="s">
        <v>159</v>
      </c>
      <c r="AU213" s="159" t="s">
        <v>102</v>
      </c>
      <c r="AY213" s="14" t="s">
        <v>157</v>
      </c>
      <c r="BE213" s="160">
        <f t="shared" si="44"/>
        <v>0</v>
      </c>
      <c r="BF213" s="160">
        <f t="shared" si="45"/>
        <v>0</v>
      </c>
      <c r="BG213" s="160">
        <f t="shared" si="46"/>
        <v>0</v>
      </c>
      <c r="BH213" s="160">
        <f t="shared" si="47"/>
        <v>0</v>
      </c>
      <c r="BI213" s="160">
        <f t="shared" si="48"/>
        <v>0</v>
      </c>
      <c r="BJ213" s="14" t="s">
        <v>102</v>
      </c>
      <c r="BK213" s="160">
        <f t="shared" si="49"/>
        <v>0</v>
      </c>
      <c r="BL213" s="14" t="s">
        <v>163</v>
      </c>
      <c r="BM213" s="159" t="s">
        <v>963</v>
      </c>
    </row>
    <row r="214" spans="1:65" s="2" customFormat="1" ht="24">
      <c r="A214" s="29"/>
      <c r="B214" s="146"/>
      <c r="C214" s="161" t="s">
        <v>489</v>
      </c>
      <c r="D214" s="161" t="s">
        <v>224</v>
      </c>
      <c r="E214" s="162" t="s">
        <v>964</v>
      </c>
      <c r="F214" s="163" t="s">
        <v>965</v>
      </c>
      <c r="G214" s="164" t="s">
        <v>342</v>
      </c>
      <c r="H214" s="165">
        <v>2</v>
      </c>
      <c r="I214" s="166"/>
      <c r="J214" s="167">
        <f t="shared" si="40"/>
        <v>0</v>
      </c>
      <c r="K214" s="168"/>
      <c r="L214" s="169"/>
      <c r="M214" s="170" t="s">
        <v>1</v>
      </c>
      <c r="N214" s="171" t="s">
        <v>40</v>
      </c>
      <c r="O214" s="55"/>
      <c r="P214" s="157">
        <f t="shared" si="41"/>
        <v>0</v>
      </c>
      <c r="Q214" s="157">
        <v>0.03</v>
      </c>
      <c r="R214" s="157">
        <f t="shared" si="42"/>
        <v>0.06</v>
      </c>
      <c r="S214" s="157">
        <v>0</v>
      </c>
      <c r="T214" s="158">
        <f t="shared" si="43"/>
        <v>0</v>
      </c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159" t="s">
        <v>189</v>
      </c>
      <c r="AT214" s="159" t="s">
        <v>224</v>
      </c>
      <c r="AU214" s="159" t="s">
        <v>102</v>
      </c>
      <c r="AY214" s="14" t="s">
        <v>157</v>
      </c>
      <c r="BE214" s="160">
        <f t="shared" si="44"/>
        <v>0</v>
      </c>
      <c r="BF214" s="160">
        <f t="shared" si="45"/>
        <v>0</v>
      </c>
      <c r="BG214" s="160">
        <f t="shared" si="46"/>
        <v>0</v>
      </c>
      <c r="BH214" s="160">
        <f t="shared" si="47"/>
        <v>0</v>
      </c>
      <c r="BI214" s="160">
        <f t="shared" si="48"/>
        <v>0</v>
      </c>
      <c r="BJ214" s="14" t="s">
        <v>102</v>
      </c>
      <c r="BK214" s="160">
        <f t="shared" si="49"/>
        <v>0</v>
      </c>
      <c r="BL214" s="14" t="s">
        <v>163</v>
      </c>
      <c r="BM214" s="159" t="s">
        <v>966</v>
      </c>
    </row>
    <row r="215" spans="1:65" s="2" customFormat="1" ht="24">
      <c r="A215" s="29"/>
      <c r="B215" s="146"/>
      <c r="C215" s="161" t="s">
        <v>493</v>
      </c>
      <c r="D215" s="161" t="s">
        <v>224</v>
      </c>
      <c r="E215" s="162" t="s">
        <v>967</v>
      </c>
      <c r="F215" s="163" t="s">
        <v>968</v>
      </c>
      <c r="G215" s="164" t="s">
        <v>342</v>
      </c>
      <c r="H215" s="165">
        <v>5</v>
      </c>
      <c r="I215" s="166"/>
      <c r="J215" s="167">
        <f t="shared" si="40"/>
        <v>0</v>
      </c>
      <c r="K215" s="168"/>
      <c r="L215" s="169"/>
      <c r="M215" s="170" t="s">
        <v>1</v>
      </c>
      <c r="N215" s="171" t="s">
        <v>40</v>
      </c>
      <c r="O215" s="55"/>
      <c r="P215" s="157">
        <f t="shared" si="41"/>
        <v>0</v>
      </c>
      <c r="Q215" s="157">
        <v>4.4999999999999998E-2</v>
      </c>
      <c r="R215" s="157">
        <f t="shared" si="42"/>
        <v>0.22500000000000001</v>
      </c>
      <c r="S215" s="157">
        <v>0</v>
      </c>
      <c r="T215" s="158">
        <f t="shared" si="43"/>
        <v>0</v>
      </c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R215" s="159" t="s">
        <v>189</v>
      </c>
      <c r="AT215" s="159" t="s">
        <v>224</v>
      </c>
      <c r="AU215" s="159" t="s">
        <v>102</v>
      </c>
      <c r="AY215" s="14" t="s">
        <v>157</v>
      </c>
      <c r="BE215" s="160">
        <f t="shared" si="44"/>
        <v>0</v>
      </c>
      <c r="BF215" s="160">
        <f t="shared" si="45"/>
        <v>0</v>
      </c>
      <c r="BG215" s="160">
        <f t="shared" si="46"/>
        <v>0</v>
      </c>
      <c r="BH215" s="160">
        <f t="shared" si="47"/>
        <v>0</v>
      </c>
      <c r="BI215" s="160">
        <f t="shared" si="48"/>
        <v>0</v>
      </c>
      <c r="BJ215" s="14" t="s">
        <v>102</v>
      </c>
      <c r="BK215" s="160">
        <f t="shared" si="49"/>
        <v>0</v>
      </c>
      <c r="BL215" s="14" t="s">
        <v>163</v>
      </c>
      <c r="BM215" s="159" t="s">
        <v>969</v>
      </c>
    </row>
    <row r="216" spans="1:65" s="2" customFormat="1" ht="24">
      <c r="A216" s="29"/>
      <c r="B216" s="146"/>
      <c r="C216" s="161" t="s">
        <v>497</v>
      </c>
      <c r="D216" s="161" t="s">
        <v>224</v>
      </c>
      <c r="E216" s="162" t="s">
        <v>970</v>
      </c>
      <c r="F216" s="163" t="s">
        <v>971</v>
      </c>
      <c r="G216" s="164" t="s">
        <v>342</v>
      </c>
      <c r="H216" s="165">
        <v>22</v>
      </c>
      <c r="I216" s="166"/>
      <c r="J216" s="167">
        <f t="shared" si="40"/>
        <v>0</v>
      </c>
      <c r="K216" s="168"/>
      <c r="L216" s="169"/>
      <c r="M216" s="170" t="s">
        <v>1</v>
      </c>
      <c r="N216" s="171" t="s">
        <v>40</v>
      </c>
      <c r="O216" s="55"/>
      <c r="P216" s="157">
        <f t="shared" si="41"/>
        <v>0</v>
      </c>
      <c r="Q216" s="157">
        <v>4.4999999999999998E-2</v>
      </c>
      <c r="R216" s="157">
        <f t="shared" si="42"/>
        <v>0.99</v>
      </c>
      <c r="S216" s="157">
        <v>0</v>
      </c>
      <c r="T216" s="158">
        <f t="shared" si="43"/>
        <v>0</v>
      </c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R216" s="159" t="s">
        <v>189</v>
      </c>
      <c r="AT216" s="159" t="s">
        <v>224</v>
      </c>
      <c r="AU216" s="159" t="s">
        <v>102</v>
      </c>
      <c r="AY216" s="14" t="s">
        <v>157</v>
      </c>
      <c r="BE216" s="160">
        <f t="shared" si="44"/>
        <v>0</v>
      </c>
      <c r="BF216" s="160">
        <f t="shared" si="45"/>
        <v>0</v>
      </c>
      <c r="BG216" s="160">
        <f t="shared" si="46"/>
        <v>0</v>
      </c>
      <c r="BH216" s="160">
        <f t="shared" si="47"/>
        <v>0</v>
      </c>
      <c r="BI216" s="160">
        <f t="shared" si="48"/>
        <v>0</v>
      </c>
      <c r="BJ216" s="14" t="s">
        <v>102</v>
      </c>
      <c r="BK216" s="160">
        <f t="shared" si="49"/>
        <v>0</v>
      </c>
      <c r="BL216" s="14" t="s">
        <v>163</v>
      </c>
      <c r="BM216" s="159" t="s">
        <v>972</v>
      </c>
    </row>
    <row r="217" spans="1:65" s="2" customFormat="1" ht="24">
      <c r="A217" s="29"/>
      <c r="B217" s="146"/>
      <c r="C217" s="161" t="s">
        <v>501</v>
      </c>
      <c r="D217" s="161" t="s">
        <v>224</v>
      </c>
      <c r="E217" s="162" t="s">
        <v>973</v>
      </c>
      <c r="F217" s="163" t="s">
        <v>974</v>
      </c>
      <c r="G217" s="164" t="s">
        <v>342</v>
      </c>
      <c r="H217" s="165">
        <v>17</v>
      </c>
      <c r="I217" s="166"/>
      <c r="J217" s="167">
        <f t="shared" si="40"/>
        <v>0</v>
      </c>
      <c r="K217" s="168"/>
      <c r="L217" s="169"/>
      <c r="M217" s="170" t="s">
        <v>1</v>
      </c>
      <c r="N217" s="171" t="s">
        <v>40</v>
      </c>
      <c r="O217" s="55"/>
      <c r="P217" s="157">
        <f t="shared" si="41"/>
        <v>0</v>
      </c>
      <c r="Q217" s="157">
        <v>0.105</v>
      </c>
      <c r="R217" s="157">
        <f t="shared" si="42"/>
        <v>1.7849999999999999</v>
      </c>
      <c r="S217" s="157">
        <v>0</v>
      </c>
      <c r="T217" s="158">
        <f t="shared" si="43"/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159" t="s">
        <v>189</v>
      </c>
      <c r="AT217" s="159" t="s">
        <v>224</v>
      </c>
      <c r="AU217" s="159" t="s">
        <v>102</v>
      </c>
      <c r="AY217" s="14" t="s">
        <v>157</v>
      </c>
      <c r="BE217" s="160">
        <f t="shared" si="44"/>
        <v>0</v>
      </c>
      <c r="BF217" s="160">
        <f t="shared" si="45"/>
        <v>0</v>
      </c>
      <c r="BG217" s="160">
        <f t="shared" si="46"/>
        <v>0</v>
      </c>
      <c r="BH217" s="160">
        <f t="shared" si="47"/>
        <v>0</v>
      </c>
      <c r="BI217" s="160">
        <f t="shared" si="48"/>
        <v>0</v>
      </c>
      <c r="BJ217" s="14" t="s">
        <v>102</v>
      </c>
      <c r="BK217" s="160">
        <f t="shared" si="49"/>
        <v>0</v>
      </c>
      <c r="BL217" s="14" t="s">
        <v>163</v>
      </c>
      <c r="BM217" s="159" t="s">
        <v>975</v>
      </c>
    </row>
    <row r="218" spans="1:65" s="2" customFormat="1" ht="24">
      <c r="A218" s="29"/>
      <c r="B218" s="146"/>
      <c r="C218" s="161" t="s">
        <v>505</v>
      </c>
      <c r="D218" s="161" t="s">
        <v>224</v>
      </c>
      <c r="E218" s="162" t="s">
        <v>976</v>
      </c>
      <c r="F218" s="163" t="s">
        <v>977</v>
      </c>
      <c r="G218" s="164" t="s">
        <v>342</v>
      </c>
      <c r="H218" s="165">
        <v>24</v>
      </c>
      <c r="I218" s="166"/>
      <c r="J218" s="167">
        <f t="shared" si="40"/>
        <v>0</v>
      </c>
      <c r="K218" s="168"/>
      <c r="L218" s="169"/>
      <c r="M218" s="170" t="s">
        <v>1</v>
      </c>
      <c r="N218" s="171" t="s">
        <v>40</v>
      </c>
      <c r="O218" s="55"/>
      <c r="P218" s="157">
        <f t="shared" si="41"/>
        <v>0</v>
      </c>
      <c r="Q218" s="157">
        <v>0.12</v>
      </c>
      <c r="R218" s="157">
        <f t="shared" si="42"/>
        <v>2.88</v>
      </c>
      <c r="S218" s="157">
        <v>0</v>
      </c>
      <c r="T218" s="158">
        <f t="shared" si="43"/>
        <v>0</v>
      </c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R218" s="159" t="s">
        <v>189</v>
      </c>
      <c r="AT218" s="159" t="s">
        <v>224</v>
      </c>
      <c r="AU218" s="159" t="s">
        <v>102</v>
      </c>
      <c r="AY218" s="14" t="s">
        <v>157</v>
      </c>
      <c r="BE218" s="160">
        <f t="shared" si="44"/>
        <v>0</v>
      </c>
      <c r="BF218" s="160">
        <f t="shared" si="45"/>
        <v>0</v>
      </c>
      <c r="BG218" s="160">
        <f t="shared" si="46"/>
        <v>0</v>
      </c>
      <c r="BH218" s="160">
        <f t="shared" si="47"/>
        <v>0</v>
      </c>
      <c r="BI218" s="160">
        <f t="shared" si="48"/>
        <v>0</v>
      </c>
      <c r="BJ218" s="14" t="s">
        <v>102</v>
      </c>
      <c r="BK218" s="160">
        <f t="shared" si="49"/>
        <v>0</v>
      </c>
      <c r="BL218" s="14" t="s">
        <v>163</v>
      </c>
      <c r="BM218" s="159" t="s">
        <v>978</v>
      </c>
    </row>
    <row r="219" spans="1:65" s="2" customFormat="1" ht="24">
      <c r="A219" s="29"/>
      <c r="B219" s="146"/>
      <c r="C219" s="161" t="s">
        <v>509</v>
      </c>
      <c r="D219" s="161" t="s">
        <v>224</v>
      </c>
      <c r="E219" s="162" t="s">
        <v>979</v>
      </c>
      <c r="F219" s="163" t="s">
        <v>980</v>
      </c>
      <c r="G219" s="164" t="s">
        <v>342</v>
      </c>
      <c r="H219" s="165">
        <v>24</v>
      </c>
      <c r="I219" s="166"/>
      <c r="J219" s="167">
        <f t="shared" si="40"/>
        <v>0</v>
      </c>
      <c r="K219" s="168"/>
      <c r="L219" s="169"/>
      <c r="M219" s="170" t="s">
        <v>1</v>
      </c>
      <c r="N219" s="171" t="s">
        <v>40</v>
      </c>
      <c r="O219" s="55"/>
      <c r="P219" s="157">
        <f t="shared" si="41"/>
        <v>0</v>
      </c>
      <c r="Q219" s="157">
        <v>0.105</v>
      </c>
      <c r="R219" s="157">
        <f t="shared" si="42"/>
        <v>2.52</v>
      </c>
      <c r="S219" s="157">
        <v>0</v>
      </c>
      <c r="T219" s="158">
        <f t="shared" si="43"/>
        <v>0</v>
      </c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R219" s="159" t="s">
        <v>189</v>
      </c>
      <c r="AT219" s="159" t="s">
        <v>224</v>
      </c>
      <c r="AU219" s="159" t="s">
        <v>102</v>
      </c>
      <c r="AY219" s="14" t="s">
        <v>157</v>
      </c>
      <c r="BE219" s="160">
        <f t="shared" si="44"/>
        <v>0</v>
      </c>
      <c r="BF219" s="160">
        <f t="shared" si="45"/>
        <v>0</v>
      </c>
      <c r="BG219" s="160">
        <f t="shared" si="46"/>
        <v>0</v>
      </c>
      <c r="BH219" s="160">
        <f t="shared" si="47"/>
        <v>0</v>
      </c>
      <c r="BI219" s="160">
        <f t="shared" si="48"/>
        <v>0</v>
      </c>
      <c r="BJ219" s="14" t="s">
        <v>102</v>
      </c>
      <c r="BK219" s="160">
        <f t="shared" si="49"/>
        <v>0</v>
      </c>
      <c r="BL219" s="14" t="s">
        <v>163</v>
      </c>
      <c r="BM219" s="159" t="s">
        <v>981</v>
      </c>
    </row>
    <row r="220" spans="1:65" s="2" customFormat="1" ht="24">
      <c r="A220" s="29"/>
      <c r="B220" s="146"/>
      <c r="C220" s="147" t="s">
        <v>513</v>
      </c>
      <c r="D220" s="147" t="s">
        <v>159</v>
      </c>
      <c r="E220" s="148" t="s">
        <v>806</v>
      </c>
      <c r="F220" s="149" t="s">
        <v>807</v>
      </c>
      <c r="G220" s="150" t="s">
        <v>342</v>
      </c>
      <c r="H220" s="151">
        <v>5</v>
      </c>
      <c r="I220" s="152"/>
      <c r="J220" s="153">
        <f t="shared" si="40"/>
        <v>0</v>
      </c>
      <c r="K220" s="154"/>
      <c r="L220" s="30"/>
      <c r="M220" s="155" t="s">
        <v>1</v>
      </c>
      <c r="N220" s="156" t="s">
        <v>40</v>
      </c>
      <c r="O220" s="55"/>
      <c r="P220" s="157">
        <f t="shared" si="41"/>
        <v>0</v>
      </c>
      <c r="Q220" s="157">
        <v>6.3E-3</v>
      </c>
      <c r="R220" s="157">
        <f t="shared" si="42"/>
        <v>3.15E-2</v>
      </c>
      <c r="S220" s="157">
        <v>0</v>
      </c>
      <c r="T220" s="158">
        <f t="shared" si="43"/>
        <v>0</v>
      </c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R220" s="159" t="s">
        <v>163</v>
      </c>
      <c r="AT220" s="159" t="s">
        <v>159</v>
      </c>
      <c r="AU220" s="159" t="s">
        <v>102</v>
      </c>
      <c r="AY220" s="14" t="s">
        <v>157</v>
      </c>
      <c r="BE220" s="160">
        <f t="shared" si="44"/>
        <v>0</v>
      </c>
      <c r="BF220" s="160">
        <f t="shared" si="45"/>
        <v>0</v>
      </c>
      <c r="BG220" s="160">
        <f t="shared" si="46"/>
        <v>0</v>
      </c>
      <c r="BH220" s="160">
        <f t="shared" si="47"/>
        <v>0</v>
      </c>
      <c r="BI220" s="160">
        <f t="shared" si="48"/>
        <v>0</v>
      </c>
      <c r="BJ220" s="14" t="s">
        <v>102</v>
      </c>
      <c r="BK220" s="160">
        <f t="shared" si="49"/>
        <v>0</v>
      </c>
      <c r="BL220" s="14" t="s">
        <v>163</v>
      </c>
      <c r="BM220" s="159" t="s">
        <v>808</v>
      </c>
    </row>
    <row r="221" spans="1:65" s="2" customFormat="1" ht="16.5" customHeight="1">
      <c r="A221" s="29"/>
      <c r="B221" s="146"/>
      <c r="C221" s="161" t="s">
        <v>517</v>
      </c>
      <c r="D221" s="161" t="s">
        <v>224</v>
      </c>
      <c r="E221" s="162" t="s">
        <v>982</v>
      </c>
      <c r="F221" s="163" t="s">
        <v>983</v>
      </c>
      <c r="G221" s="164" t="s">
        <v>342</v>
      </c>
      <c r="H221" s="165">
        <v>5</v>
      </c>
      <c r="I221" s="166"/>
      <c r="J221" s="167">
        <f t="shared" si="40"/>
        <v>0</v>
      </c>
      <c r="K221" s="168"/>
      <c r="L221" s="169"/>
      <c r="M221" s="170" t="s">
        <v>1</v>
      </c>
      <c r="N221" s="171" t="s">
        <v>40</v>
      </c>
      <c r="O221" s="55"/>
      <c r="P221" s="157">
        <f t="shared" si="41"/>
        <v>0</v>
      </c>
      <c r="Q221" s="157">
        <v>0.06</v>
      </c>
      <c r="R221" s="157">
        <f t="shared" si="42"/>
        <v>0.3</v>
      </c>
      <c r="S221" s="157">
        <v>0</v>
      </c>
      <c r="T221" s="158">
        <f t="shared" si="43"/>
        <v>0</v>
      </c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R221" s="159" t="s">
        <v>189</v>
      </c>
      <c r="AT221" s="159" t="s">
        <v>224</v>
      </c>
      <c r="AU221" s="159" t="s">
        <v>102</v>
      </c>
      <c r="AY221" s="14" t="s">
        <v>157</v>
      </c>
      <c r="BE221" s="160">
        <f t="shared" si="44"/>
        <v>0</v>
      </c>
      <c r="BF221" s="160">
        <f t="shared" si="45"/>
        <v>0</v>
      </c>
      <c r="BG221" s="160">
        <f t="shared" si="46"/>
        <v>0</v>
      </c>
      <c r="BH221" s="160">
        <f t="shared" si="47"/>
        <v>0</v>
      </c>
      <c r="BI221" s="160">
        <f t="shared" si="48"/>
        <v>0</v>
      </c>
      <c r="BJ221" s="14" t="s">
        <v>102</v>
      </c>
      <c r="BK221" s="160">
        <f t="shared" si="49"/>
        <v>0</v>
      </c>
      <c r="BL221" s="14" t="s">
        <v>163</v>
      </c>
      <c r="BM221" s="159" t="s">
        <v>984</v>
      </c>
    </row>
    <row r="222" spans="1:65" s="2" customFormat="1" ht="24">
      <c r="A222" s="29"/>
      <c r="B222" s="146"/>
      <c r="C222" s="147" t="s">
        <v>523</v>
      </c>
      <c r="D222" s="147" t="s">
        <v>159</v>
      </c>
      <c r="E222" s="148" t="s">
        <v>812</v>
      </c>
      <c r="F222" s="149" t="s">
        <v>813</v>
      </c>
      <c r="G222" s="150" t="s">
        <v>342</v>
      </c>
      <c r="H222" s="151">
        <v>23</v>
      </c>
      <c r="I222" s="152"/>
      <c r="J222" s="153">
        <f t="shared" si="40"/>
        <v>0</v>
      </c>
      <c r="K222" s="154"/>
      <c r="L222" s="30"/>
      <c r="M222" s="155" t="s">
        <v>1</v>
      </c>
      <c r="N222" s="156" t="s">
        <v>40</v>
      </c>
      <c r="O222" s="55"/>
      <c r="P222" s="157">
        <f t="shared" si="41"/>
        <v>0</v>
      </c>
      <c r="Q222" s="157">
        <v>7.0200000000000002E-3</v>
      </c>
      <c r="R222" s="157">
        <f t="shared" si="42"/>
        <v>0.16145999999999999</v>
      </c>
      <c r="S222" s="157">
        <v>0</v>
      </c>
      <c r="T222" s="158">
        <f t="shared" si="43"/>
        <v>0</v>
      </c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R222" s="159" t="s">
        <v>163</v>
      </c>
      <c r="AT222" s="159" t="s">
        <v>159</v>
      </c>
      <c r="AU222" s="159" t="s">
        <v>102</v>
      </c>
      <c r="AY222" s="14" t="s">
        <v>157</v>
      </c>
      <c r="BE222" s="160">
        <f t="shared" si="44"/>
        <v>0</v>
      </c>
      <c r="BF222" s="160">
        <f t="shared" si="45"/>
        <v>0</v>
      </c>
      <c r="BG222" s="160">
        <f t="shared" si="46"/>
        <v>0</v>
      </c>
      <c r="BH222" s="160">
        <f t="shared" si="47"/>
        <v>0</v>
      </c>
      <c r="BI222" s="160">
        <f t="shared" si="48"/>
        <v>0</v>
      </c>
      <c r="BJ222" s="14" t="s">
        <v>102</v>
      </c>
      <c r="BK222" s="160">
        <f t="shared" si="49"/>
        <v>0</v>
      </c>
      <c r="BL222" s="14" t="s">
        <v>163</v>
      </c>
      <c r="BM222" s="159" t="s">
        <v>814</v>
      </c>
    </row>
    <row r="223" spans="1:65" s="2" customFormat="1" ht="21.75" customHeight="1">
      <c r="A223" s="29"/>
      <c r="B223" s="146"/>
      <c r="C223" s="161" t="s">
        <v>531</v>
      </c>
      <c r="D223" s="161" t="s">
        <v>224</v>
      </c>
      <c r="E223" s="162" t="s">
        <v>985</v>
      </c>
      <c r="F223" s="163" t="s">
        <v>986</v>
      </c>
      <c r="G223" s="164" t="s">
        <v>342</v>
      </c>
      <c r="H223" s="165">
        <v>20</v>
      </c>
      <c r="I223" s="166"/>
      <c r="J223" s="167">
        <f t="shared" si="40"/>
        <v>0</v>
      </c>
      <c r="K223" s="168"/>
      <c r="L223" s="169"/>
      <c r="M223" s="170" t="s">
        <v>1</v>
      </c>
      <c r="N223" s="171" t="s">
        <v>40</v>
      </c>
      <c r="O223" s="55"/>
      <c r="P223" s="157">
        <f t="shared" si="41"/>
        <v>0</v>
      </c>
      <c r="Q223" s="157">
        <v>0.08</v>
      </c>
      <c r="R223" s="157">
        <f t="shared" si="42"/>
        <v>1.6</v>
      </c>
      <c r="S223" s="157">
        <v>0</v>
      </c>
      <c r="T223" s="158">
        <f t="shared" si="43"/>
        <v>0</v>
      </c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R223" s="159" t="s">
        <v>189</v>
      </c>
      <c r="AT223" s="159" t="s">
        <v>224</v>
      </c>
      <c r="AU223" s="159" t="s">
        <v>102</v>
      </c>
      <c r="AY223" s="14" t="s">
        <v>157</v>
      </c>
      <c r="BE223" s="160">
        <f t="shared" si="44"/>
        <v>0</v>
      </c>
      <c r="BF223" s="160">
        <f t="shared" si="45"/>
        <v>0</v>
      </c>
      <c r="BG223" s="160">
        <f t="shared" si="46"/>
        <v>0</v>
      </c>
      <c r="BH223" s="160">
        <f t="shared" si="47"/>
        <v>0</v>
      </c>
      <c r="BI223" s="160">
        <f t="shared" si="48"/>
        <v>0</v>
      </c>
      <c r="BJ223" s="14" t="s">
        <v>102</v>
      </c>
      <c r="BK223" s="160">
        <f t="shared" si="49"/>
        <v>0</v>
      </c>
      <c r="BL223" s="14" t="s">
        <v>163</v>
      </c>
      <c r="BM223" s="159" t="s">
        <v>987</v>
      </c>
    </row>
    <row r="224" spans="1:65" s="2" customFormat="1" ht="16.5" customHeight="1">
      <c r="A224" s="29"/>
      <c r="B224" s="146"/>
      <c r="C224" s="161" t="s">
        <v>535</v>
      </c>
      <c r="D224" s="161" t="s">
        <v>224</v>
      </c>
      <c r="E224" s="162" t="s">
        <v>988</v>
      </c>
      <c r="F224" s="163" t="s">
        <v>989</v>
      </c>
      <c r="G224" s="164" t="s">
        <v>342</v>
      </c>
      <c r="H224" s="165">
        <v>3</v>
      </c>
      <c r="I224" s="166"/>
      <c r="J224" s="167">
        <f t="shared" si="40"/>
        <v>0</v>
      </c>
      <c r="K224" s="168"/>
      <c r="L224" s="169"/>
      <c r="M224" s="170" t="s">
        <v>1</v>
      </c>
      <c r="N224" s="171" t="s">
        <v>40</v>
      </c>
      <c r="O224" s="55"/>
      <c r="P224" s="157">
        <f t="shared" si="41"/>
        <v>0</v>
      </c>
      <c r="Q224" s="157">
        <v>8.6400000000000005E-2</v>
      </c>
      <c r="R224" s="157">
        <f t="shared" si="42"/>
        <v>0.25919999999999999</v>
      </c>
      <c r="S224" s="157">
        <v>0</v>
      </c>
      <c r="T224" s="158">
        <f t="shared" si="43"/>
        <v>0</v>
      </c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R224" s="159" t="s">
        <v>189</v>
      </c>
      <c r="AT224" s="159" t="s">
        <v>224</v>
      </c>
      <c r="AU224" s="159" t="s">
        <v>102</v>
      </c>
      <c r="AY224" s="14" t="s">
        <v>157</v>
      </c>
      <c r="BE224" s="160">
        <f t="shared" si="44"/>
        <v>0</v>
      </c>
      <c r="BF224" s="160">
        <f t="shared" si="45"/>
        <v>0</v>
      </c>
      <c r="BG224" s="160">
        <f t="shared" si="46"/>
        <v>0</v>
      </c>
      <c r="BH224" s="160">
        <f t="shared" si="47"/>
        <v>0</v>
      </c>
      <c r="BI224" s="160">
        <f t="shared" si="48"/>
        <v>0</v>
      </c>
      <c r="BJ224" s="14" t="s">
        <v>102</v>
      </c>
      <c r="BK224" s="160">
        <f t="shared" si="49"/>
        <v>0</v>
      </c>
      <c r="BL224" s="14" t="s">
        <v>163</v>
      </c>
      <c r="BM224" s="159" t="s">
        <v>990</v>
      </c>
    </row>
    <row r="225" spans="1:65" s="2" customFormat="1" ht="33" customHeight="1">
      <c r="A225" s="29"/>
      <c r="B225" s="146"/>
      <c r="C225" s="147" t="s">
        <v>539</v>
      </c>
      <c r="D225" s="147" t="s">
        <v>159</v>
      </c>
      <c r="E225" s="148" t="s">
        <v>991</v>
      </c>
      <c r="F225" s="149" t="s">
        <v>992</v>
      </c>
      <c r="G225" s="150" t="s">
        <v>342</v>
      </c>
      <c r="H225" s="151">
        <v>24</v>
      </c>
      <c r="I225" s="152"/>
      <c r="J225" s="153">
        <f t="shared" si="40"/>
        <v>0</v>
      </c>
      <c r="K225" s="154"/>
      <c r="L225" s="30"/>
      <c r="M225" s="155" t="s">
        <v>1</v>
      </c>
      <c r="N225" s="156" t="s">
        <v>40</v>
      </c>
      <c r="O225" s="55"/>
      <c r="P225" s="157">
        <f t="shared" si="41"/>
        <v>0</v>
      </c>
      <c r="Q225" s="157">
        <v>8.3999999999999995E-3</v>
      </c>
      <c r="R225" s="157">
        <f t="shared" si="42"/>
        <v>0.2016</v>
      </c>
      <c r="S225" s="157">
        <v>0</v>
      </c>
      <c r="T225" s="158">
        <f t="shared" si="43"/>
        <v>0</v>
      </c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R225" s="159" t="s">
        <v>163</v>
      </c>
      <c r="AT225" s="159" t="s">
        <v>159</v>
      </c>
      <c r="AU225" s="159" t="s">
        <v>102</v>
      </c>
      <c r="AY225" s="14" t="s">
        <v>157</v>
      </c>
      <c r="BE225" s="160">
        <f t="shared" si="44"/>
        <v>0</v>
      </c>
      <c r="BF225" s="160">
        <f t="shared" si="45"/>
        <v>0</v>
      </c>
      <c r="BG225" s="160">
        <f t="shared" si="46"/>
        <v>0</v>
      </c>
      <c r="BH225" s="160">
        <f t="shared" si="47"/>
        <v>0</v>
      </c>
      <c r="BI225" s="160">
        <f t="shared" si="48"/>
        <v>0</v>
      </c>
      <c r="BJ225" s="14" t="s">
        <v>102</v>
      </c>
      <c r="BK225" s="160">
        <f t="shared" si="49"/>
        <v>0</v>
      </c>
      <c r="BL225" s="14" t="s">
        <v>163</v>
      </c>
      <c r="BM225" s="159" t="s">
        <v>993</v>
      </c>
    </row>
    <row r="226" spans="1:65" s="2" customFormat="1" ht="16.5" customHeight="1">
      <c r="A226" s="29"/>
      <c r="B226" s="146"/>
      <c r="C226" s="161" t="s">
        <v>543</v>
      </c>
      <c r="D226" s="161" t="s">
        <v>224</v>
      </c>
      <c r="E226" s="162" t="s">
        <v>994</v>
      </c>
      <c r="F226" s="163" t="s">
        <v>995</v>
      </c>
      <c r="G226" s="164" t="s">
        <v>342</v>
      </c>
      <c r="H226" s="165">
        <v>24</v>
      </c>
      <c r="I226" s="166"/>
      <c r="J226" s="167">
        <f t="shared" si="40"/>
        <v>0</v>
      </c>
      <c r="K226" s="168"/>
      <c r="L226" s="169"/>
      <c r="M226" s="170" t="s">
        <v>1</v>
      </c>
      <c r="N226" s="171" t="s">
        <v>40</v>
      </c>
      <c r="O226" s="55"/>
      <c r="P226" s="157">
        <f t="shared" si="41"/>
        <v>0</v>
      </c>
      <c r="Q226" s="157">
        <v>0.11</v>
      </c>
      <c r="R226" s="157">
        <f t="shared" si="42"/>
        <v>2.64</v>
      </c>
      <c r="S226" s="157">
        <v>0</v>
      </c>
      <c r="T226" s="158">
        <f t="shared" si="43"/>
        <v>0</v>
      </c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R226" s="159" t="s">
        <v>189</v>
      </c>
      <c r="AT226" s="159" t="s">
        <v>224</v>
      </c>
      <c r="AU226" s="159" t="s">
        <v>102</v>
      </c>
      <c r="AY226" s="14" t="s">
        <v>157</v>
      </c>
      <c r="BE226" s="160">
        <f t="shared" si="44"/>
        <v>0</v>
      </c>
      <c r="BF226" s="160">
        <f t="shared" si="45"/>
        <v>0</v>
      </c>
      <c r="BG226" s="160">
        <f t="shared" si="46"/>
        <v>0</v>
      </c>
      <c r="BH226" s="160">
        <f t="shared" si="47"/>
        <v>0</v>
      </c>
      <c r="BI226" s="160">
        <f t="shared" si="48"/>
        <v>0</v>
      </c>
      <c r="BJ226" s="14" t="s">
        <v>102</v>
      </c>
      <c r="BK226" s="160">
        <f t="shared" si="49"/>
        <v>0</v>
      </c>
      <c r="BL226" s="14" t="s">
        <v>163</v>
      </c>
      <c r="BM226" s="159" t="s">
        <v>996</v>
      </c>
    </row>
    <row r="227" spans="1:65" s="2" customFormat="1" ht="21.75" customHeight="1">
      <c r="A227" s="29"/>
      <c r="B227" s="146"/>
      <c r="C227" s="161" t="s">
        <v>547</v>
      </c>
      <c r="D227" s="161" t="s">
        <v>224</v>
      </c>
      <c r="E227" s="162" t="s">
        <v>997</v>
      </c>
      <c r="F227" s="163" t="s">
        <v>998</v>
      </c>
      <c r="G227" s="164" t="s">
        <v>342</v>
      </c>
      <c r="H227" s="165">
        <v>24</v>
      </c>
      <c r="I227" s="166"/>
      <c r="J227" s="167">
        <f t="shared" si="40"/>
        <v>0</v>
      </c>
      <c r="K227" s="168"/>
      <c r="L227" s="169"/>
      <c r="M227" s="170" t="s">
        <v>1</v>
      </c>
      <c r="N227" s="171" t="s">
        <v>40</v>
      </c>
      <c r="O227" s="55"/>
      <c r="P227" s="157">
        <f t="shared" si="41"/>
        <v>0</v>
      </c>
      <c r="Q227" s="157">
        <v>0</v>
      </c>
      <c r="R227" s="157">
        <f t="shared" si="42"/>
        <v>0</v>
      </c>
      <c r="S227" s="157">
        <v>0</v>
      </c>
      <c r="T227" s="158">
        <f t="shared" si="43"/>
        <v>0</v>
      </c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R227" s="159" t="s">
        <v>189</v>
      </c>
      <c r="AT227" s="159" t="s">
        <v>224</v>
      </c>
      <c r="AU227" s="159" t="s">
        <v>102</v>
      </c>
      <c r="AY227" s="14" t="s">
        <v>157</v>
      </c>
      <c r="BE227" s="160">
        <f t="shared" si="44"/>
        <v>0</v>
      </c>
      <c r="BF227" s="160">
        <f t="shared" si="45"/>
        <v>0</v>
      </c>
      <c r="BG227" s="160">
        <f t="shared" si="46"/>
        <v>0</v>
      </c>
      <c r="BH227" s="160">
        <f t="shared" si="47"/>
        <v>0</v>
      </c>
      <c r="BI227" s="160">
        <f t="shared" si="48"/>
        <v>0</v>
      </c>
      <c r="BJ227" s="14" t="s">
        <v>102</v>
      </c>
      <c r="BK227" s="160">
        <f t="shared" si="49"/>
        <v>0</v>
      </c>
      <c r="BL227" s="14" t="s">
        <v>163</v>
      </c>
      <c r="BM227" s="159" t="s">
        <v>999</v>
      </c>
    </row>
    <row r="228" spans="1:65" s="2" customFormat="1" ht="24">
      <c r="A228" s="29"/>
      <c r="B228" s="146"/>
      <c r="C228" s="147" t="s">
        <v>551</v>
      </c>
      <c r="D228" s="147" t="s">
        <v>159</v>
      </c>
      <c r="E228" s="148" t="s">
        <v>1000</v>
      </c>
      <c r="F228" s="149" t="s">
        <v>1001</v>
      </c>
      <c r="G228" s="150" t="s">
        <v>171</v>
      </c>
      <c r="H228" s="151">
        <v>631.35</v>
      </c>
      <c r="I228" s="152"/>
      <c r="J228" s="153">
        <f t="shared" si="40"/>
        <v>0</v>
      </c>
      <c r="K228" s="154"/>
      <c r="L228" s="30"/>
      <c r="M228" s="155" t="s">
        <v>1</v>
      </c>
      <c r="N228" s="156" t="s">
        <v>40</v>
      </c>
      <c r="O228" s="55"/>
      <c r="P228" s="157">
        <f t="shared" si="41"/>
        <v>0</v>
      </c>
      <c r="Q228" s="157">
        <v>9.0000000000000006E-5</v>
      </c>
      <c r="R228" s="157">
        <f t="shared" si="42"/>
        <v>5.6820000000000002E-2</v>
      </c>
      <c r="S228" s="157">
        <v>0</v>
      </c>
      <c r="T228" s="158">
        <f t="shared" si="43"/>
        <v>0</v>
      </c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R228" s="159" t="s">
        <v>163</v>
      </c>
      <c r="AT228" s="159" t="s">
        <v>159</v>
      </c>
      <c r="AU228" s="159" t="s">
        <v>102</v>
      </c>
      <c r="AY228" s="14" t="s">
        <v>157</v>
      </c>
      <c r="BE228" s="160">
        <f t="shared" si="44"/>
        <v>0</v>
      </c>
      <c r="BF228" s="160">
        <f t="shared" si="45"/>
        <v>0</v>
      </c>
      <c r="BG228" s="160">
        <f t="shared" si="46"/>
        <v>0</v>
      </c>
      <c r="BH228" s="160">
        <f t="shared" si="47"/>
        <v>0</v>
      </c>
      <c r="BI228" s="160">
        <f t="shared" si="48"/>
        <v>0</v>
      </c>
      <c r="BJ228" s="14" t="s">
        <v>102</v>
      </c>
      <c r="BK228" s="160">
        <f t="shared" si="49"/>
        <v>0</v>
      </c>
      <c r="BL228" s="14" t="s">
        <v>163</v>
      </c>
      <c r="BM228" s="159" t="s">
        <v>1002</v>
      </c>
    </row>
    <row r="229" spans="1:65" s="2" customFormat="1" ht="24">
      <c r="A229" s="29"/>
      <c r="B229" s="146"/>
      <c r="C229" s="147" t="s">
        <v>557</v>
      </c>
      <c r="D229" s="147" t="s">
        <v>159</v>
      </c>
      <c r="E229" s="148" t="s">
        <v>1003</v>
      </c>
      <c r="F229" s="149" t="s">
        <v>1004</v>
      </c>
      <c r="G229" s="150" t="s">
        <v>171</v>
      </c>
      <c r="H229" s="151">
        <v>25</v>
      </c>
      <c r="I229" s="152"/>
      <c r="J229" s="153">
        <f t="shared" si="40"/>
        <v>0</v>
      </c>
      <c r="K229" s="154"/>
      <c r="L229" s="30"/>
      <c r="M229" s="155" t="s">
        <v>1</v>
      </c>
      <c r="N229" s="156" t="s">
        <v>40</v>
      </c>
      <c r="O229" s="55"/>
      <c r="P229" s="157">
        <f t="shared" si="41"/>
        <v>0</v>
      </c>
      <c r="Q229" s="157">
        <v>9.0000000000000006E-5</v>
      </c>
      <c r="R229" s="157">
        <f t="shared" si="42"/>
        <v>2.2499999999999998E-3</v>
      </c>
      <c r="S229" s="157">
        <v>0</v>
      </c>
      <c r="T229" s="158">
        <f t="shared" si="43"/>
        <v>0</v>
      </c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R229" s="159" t="s">
        <v>163</v>
      </c>
      <c r="AT229" s="159" t="s">
        <v>159</v>
      </c>
      <c r="AU229" s="159" t="s">
        <v>102</v>
      </c>
      <c r="AY229" s="14" t="s">
        <v>157</v>
      </c>
      <c r="BE229" s="160">
        <f t="shared" si="44"/>
        <v>0</v>
      </c>
      <c r="BF229" s="160">
        <f t="shared" si="45"/>
        <v>0</v>
      </c>
      <c r="BG229" s="160">
        <f t="shared" si="46"/>
        <v>0</v>
      </c>
      <c r="BH229" s="160">
        <f t="shared" si="47"/>
        <v>0</v>
      </c>
      <c r="BI229" s="160">
        <f t="shared" si="48"/>
        <v>0</v>
      </c>
      <c r="BJ229" s="14" t="s">
        <v>102</v>
      </c>
      <c r="BK229" s="160">
        <f t="shared" si="49"/>
        <v>0</v>
      </c>
      <c r="BL229" s="14" t="s">
        <v>163</v>
      </c>
      <c r="BM229" s="159" t="s">
        <v>1005</v>
      </c>
    </row>
    <row r="230" spans="1:65" s="2" customFormat="1" ht="21.75" customHeight="1">
      <c r="A230" s="29"/>
      <c r="B230" s="146"/>
      <c r="C230" s="147" t="s">
        <v>561</v>
      </c>
      <c r="D230" s="147" t="s">
        <v>159</v>
      </c>
      <c r="E230" s="148" t="s">
        <v>1006</v>
      </c>
      <c r="F230" s="149" t="s">
        <v>1007</v>
      </c>
      <c r="G230" s="150" t="s">
        <v>171</v>
      </c>
      <c r="H230" s="151">
        <v>27</v>
      </c>
      <c r="I230" s="152"/>
      <c r="J230" s="153">
        <f t="shared" si="40"/>
        <v>0</v>
      </c>
      <c r="K230" s="154"/>
      <c r="L230" s="30"/>
      <c r="M230" s="155" t="s">
        <v>1</v>
      </c>
      <c r="N230" s="156" t="s">
        <v>40</v>
      </c>
      <c r="O230" s="55"/>
      <c r="P230" s="157">
        <f t="shared" si="41"/>
        <v>0</v>
      </c>
      <c r="Q230" s="157">
        <v>9.0000000000000006E-5</v>
      </c>
      <c r="R230" s="157">
        <f t="shared" si="42"/>
        <v>2.4299999999999999E-3</v>
      </c>
      <c r="S230" s="157">
        <v>0</v>
      </c>
      <c r="T230" s="158">
        <f t="shared" si="43"/>
        <v>0</v>
      </c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R230" s="159" t="s">
        <v>163</v>
      </c>
      <c r="AT230" s="159" t="s">
        <v>159</v>
      </c>
      <c r="AU230" s="159" t="s">
        <v>102</v>
      </c>
      <c r="AY230" s="14" t="s">
        <v>157</v>
      </c>
      <c r="BE230" s="160">
        <f t="shared" si="44"/>
        <v>0</v>
      </c>
      <c r="BF230" s="160">
        <f t="shared" si="45"/>
        <v>0</v>
      </c>
      <c r="BG230" s="160">
        <f t="shared" si="46"/>
        <v>0</v>
      </c>
      <c r="BH230" s="160">
        <f t="shared" si="47"/>
        <v>0</v>
      </c>
      <c r="BI230" s="160">
        <f t="shared" si="48"/>
        <v>0</v>
      </c>
      <c r="BJ230" s="14" t="s">
        <v>102</v>
      </c>
      <c r="BK230" s="160">
        <f t="shared" si="49"/>
        <v>0</v>
      </c>
      <c r="BL230" s="14" t="s">
        <v>163</v>
      </c>
      <c r="BM230" s="159" t="s">
        <v>1008</v>
      </c>
    </row>
    <row r="231" spans="1:65" s="2" customFormat="1" ht="24">
      <c r="A231" s="29"/>
      <c r="B231" s="146"/>
      <c r="C231" s="147" t="s">
        <v>565</v>
      </c>
      <c r="D231" s="147" t="s">
        <v>159</v>
      </c>
      <c r="E231" s="148" t="s">
        <v>824</v>
      </c>
      <c r="F231" s="149" t="s">
        <v>825</v>
      </c>
      <c r="G231" s="150" t="s">
        <v>171</v>
      </c>
      <c r="H231" s="151">
        <v>683.35</v>
      </c>
      <c r="I231" s="152"/>
      <c r="J231" s="153">
        <f t="shared" si="40"/>
        <v>0</v>
      </c>
      <c r="K231" s="154"/>
      <c r="L231" s="30"/>
      <c r="M231" s="155" t="s">
        <v>1</v>
      </c>
      <c r="N231" s="156" t="s">
        <v>40</v>
      </c>
      <c r="O231" s="55"/>
      <c r="P231" s="157">
        <f t="shared" si="41"/>
        <v>0</v>
      </c>
      <c r="Q231" s="157">
        <v>1E-4</v>
      </c>
      <c r="R231" s="157">
        <f t="shared" si="42"/>
        <v>6.8339999999999998E-2</v>
      </c>
      <c r="S231" s="157">
        <v>0</v>
      </c>
      <c r="T231" s="158">
        <f t="shared" si="43"/>
        <v>0</v>
      </c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R231" s="159" t="s">
        <v>163</v>
      </c>
      <c r="AT231" s="159" t="s">
        <v>159</v>
      </c>
      <c r="AU231" s="159" t="s">
        <v>102</v>
      </c>
      <c r="AY231" s="14" t="s">
        <v>157</v>
      </c>
      <c r="BE231" s="160">
        <f t="shared" si="44"/>
        <v>0</v>
      </c>
      <c r="BF231" s="160">
        <f t="shared" si="45"/>
        <v>0</v>
      </c>
      <c r="BG231" s="160">
        <f t="shared" si="46"/>
        <v>0</v>
      </c>
      <c r="BH231" s="160">
        <f t="shared" si="47"/>
        <v>0</v>
      </c>
      <c r="BI231" s="160">
        <f t="shared" si="48"/>
        <v>0</v>
      </c>
      <c r="BJ231" s="14" t="s">
        <v>102</v>
      </c>
      <c r="BK231" s="160">
        <f t="shared" si="49"/>
        <v>0</v>
      </c>
      <c r="BL231" s="14" t="s">
        <v>163</v>
      </c>
      <c r="BM231" s="159" t="s">
        <v>826</v>
      </c>
    </row>
    <row r="232" spans="1:65" s="12" customFormat="1" ht="22.9" customHeight="1">
      <c r="B232" s="133"/>
      <c r="D232" s="134" t="s">
        <v>73</v>
      </c>
      <c r="E232" s="144" t="s">
        <v>521</v>
      </c>
      <c r="F232" s="144" t="s">
        <v>522</v>
      </c>
      <c r="I232" s="136"/>
      <c r="J232" s="145">
        <f>BK232</f>
        <v>0</v>
      </c>
      <c r="L232" s="133"/>
      <c r="M232" s="138"/>
      <c r="N232" s="139"/>
      <c r="O232" s="139"/>
      <c r="P232" s="140">
        <f>P233</f>
        <v>0</v>
      </c>
      <c r="Q232" s="139"/>
      <c r="R232" s="140">
        <f>R233</f>
        <v>0</v>
      </c>
      <c r="S232" s="139"/>
      <c r="T232" s="141">
        <f>T233</f>
        <v>0</v>
      </c>
      <c r="AR232" s="134" t="s">
        <v>82</v>
      </c>
      <c r="AT232" s="142" t="s">
        <v>73</v>
      </c>
      <c r="AU232" s="142" t="s">
        <v>82</v>
      </c>
      <c r="AY232" s="134" t="s">
        <v>157</v>
      </c>
      <c r="BK232" s="143">
        <f>BK233</f>
        <v>0</v>
      </c>
    </row>
    <row r="233" spans="1:65" s="2" customFormat="1" ht="33" customHeight="1">
      <c r="A233" s="29"/>
      <c r="B233" s="146"/>
      <c r="C233" s="147" t="s">
        <v>521</v>
      </c>
      <c r="D233" s="147" t="s">
        <v>159</v>
      </c>
      <c r="E233" s="148" t="s">
        <v>827</v>
      </c>
      <c r="F233" s="149" t="s">
        <v>828</v>
      </c>
      <c r="G233" s="150" t="s">
        <v>227</v>
      </c>
      <c r="H233" s="151">
        <v>1133.6220000000001</v>
      </c>
      <c r="I233" s="152"/>
      <c r="J233" s="153">
        <f>ROUND(I233*H233,2)</f>
        <v>0</v>
      </c>
      <c r="K233" s="154"/>
      <c r="L233" s="30"/>
      <c r="M233" s="155" t="s">
        <v>1</v>
      </c>
      <c r="N233" s="156" t="s">
        <v>40</v>
      </c>
      <c r="O233" s="55"/>
      <c r="P233" s="157">
        <f>O233*H233</f>
        <v>0</v>
      </c>
      <c r="Q233" s="157">
        <v>0</v>
      </c>
      <c r="R233" s="157">
        <f>Q233*H233</f>
        <v>0</v>
      </c>
      <c r="S233" s="157">
        <v>0</v>
      </c>
      <c r="T233" s="158">
        <f>S233*H233</f>
        <v>0</v>
      </c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R233" s="159" t="s">
        <v>163</v>
      </c>
      <c r="AT233" s="159" t="s">
        <v>159</v>
      </c>
      <c r="AU233" s="159" t="s">
        <v>102</v>
      </c>
      <c r="AY233" s="14" t="s">
        <v>157</v>
      </c>
      <c r="BE233" s="160">
        <f>IF(N233="základná",J233,0)</f>
        <v>0</v>
      </c>
      <c r="BF233" s="160">
        <f>IF(N233="znížená",J233,0)</f>
        <v>0</v>
      </c>
      <c r="BG233" s="160">
        <f>IF(N233="zákl. prenesená",J233,0)</f>
        <v>0</v>
      </c>
      <c r="BH233" s="160">
        <f>IF(N233="zníž. prenesená",J233,0)</f>
        <v>0</v>
      </c>
      <c r="BI233" s="160">
        <f>IF(N233="nulová",J233,0)</f>
        <v>0</v>
      </c>
      <c r="BJ233" s="14" t="s">
        <v>102</v>
      </c>
      <c r="BK233" s="160">
        <f>ROUND(I233*H233,2)</f>
        <v>0</v>
      </c>
      <c r="BL233" s="14" t="s">
        <v>163</v>
      </c>
      <c r="BM233" s="159" t="s">
        <v>829</v>
      </c>
    </row>
    <row r="234" spans="1:65" s="12" customFormat="1" ht="25.9" customHeight="1">
      <c r="B234" s="133"/>
      <c r="D234" s="134" t="s">
        <v>73</v>
      </c>
      <c r="E234" s="135" t="s">
        <v>527</v>
      </c>
      <c r="F234" s="135" t="s">
        <v>528</v>
      </c>
      <c r="I234" s="136"/>
      <c r="J234" s="137">
        <f>BK234</f>
        <v>0</v>
      </c>
      <c r="L234" s="133"/>
      <c r="M234" s="138"/>
      <c r="N234" s="139"/>
      <c r="O234" s="139"/>
      <c r="P234" s="140">
        <f>P235+P245</f>
        <v>0</v>
      </c>
      <c r="Q234" s="139"/>
      <c r="R234" s="140">
        <f>R235+R245</f>
        <v>0.55159999999999998</v>
      </c>
      <c r="S234" s="139"/>
      <c r="T234" s="141">
        <f>T235+T245</f>
        <v>0</v>
      </c>
      <c r="AR234" s="134" t="s">
        <v>102</v>
      </c>
      <c r="AT234" s="142" t="s">
        <v>73</v>
      </c>
      <c r="AU234" s="142" t="s">
        <v>74</v>
      </c>
      <c r="AY234" s="134" t="s">
        <v>157</v>
      </c>
      <c r="BK234" s="143">
        <f>BK235+BK245</f>
        <v>0</v>
      </c>
    </row>
    <row r="235" spans="1:65" s="12" customFormat="1" ht="22.9" customHeight="1">
      <c r="B235" s="133"/>
      <c r="D235" s="134" t="s">
        <v>73</v>
      </c>
      <c r="E235" s="144" t="s">
        <v>529</v>
      </c>
      <c r="F235" s="144" t="s">
        <v>530</v>
      </c>
      <c r="I235" s="136"/>
      <c r="J235" s="145">
        <f>BK235</f>
        <v>0</v>
      </c>
      <c r="L235" s="133"/>
      <c r="M235" s="138"/>
      <c r="N235" s="139"/>
      <c r="O235" s="139"/>
      <c r="P235" s="140">
        <f>SUM(P236:P244)</f>
        <v>0</v>
      </c>
      <c r="Q235" s="139"/>
      <c r="R235" s="140">
        <f>SUM(R236:R244)</f>
        <v>0.54649999999999999</v>
      </c>
      <c r="S235" s="139"/>
      <c r="T235" s="141">
        <f>SUM(T236:T244)</f>
        <v>0</v>
      </c>
      <c r="AR235" s="134" t="s">
        <v>102</v>
      </c>
      <c r="AT235" s="142" t="s">
        <v>73</v>
      </c>
      <c r="AU235" s="142" t="s">
        <v>82</v>
      </c>
      <c r="AY235" s="134" t="s">
        <v>157</v>
      </c>
      <c r="BK235" s="143">
        <f>SUM(BK236:BK244)</f>
        <v>0</v>
      </c>
    </row>
    <row r="236" spans="1:65" s="2" customFormat="1" ht="36">
      <c r="A236" s="29"/>
      <c r="B236" s="146"/>
      <c r="C236" s="147" t="s">
        <v>572</v>
      </c>
      <c r="D236" s="147" t="s">
        <v>159</v>
      </c>
      <c r="E236" s="148" t="s">
        <v>1009</v>
      </c>
      <c r="F236" s="149" t="s">
        <v>1010</v>
      </c>
      <c r="G236" s="150" t="s">
        <v>162</v>
      </c>
      <c r="H236" s="151">
        <v>35.36</v>
      </c>
      <c r="I236" s="152"/>
      <c r="J236" s="153">
        <f t="shared" ref="J236:J244" si="50">ROUND(I236*H236,2)</f>
        <v>0</v>
      </c>
      <c r="K236" s="154"/>
      <c r="L236" s="30"/>
      <c r="M236" s="155" t="s">
        <v>1</v>
      </c>
      <c r="N236" s="156" t="s">
        <v>40</v>
      </c>
      <c r="O236" s="55"/>
      <c r="P236" s="157">
        <f t="shared" ref="P236:P244" si="51">O236*H236</f>
        <v>0</v>
      </c>
      <c r="Q236" s="157">
        <v>0</v>
      </c>
      <c r="R236" s="157">
        <f t="shared" ref="R236:R244" si="52">Q236*H236</f>
        <v>0</v>
      </c>
      <c r="S236" s="157">
        <v>0</v>
      </c>
      <c r="T236" s="158">
        <f t="shared" ref="T236:T244" si="53">S236*H236</f>
        <v>0</v>
      </c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R236" s="159" t="s">
        <v>219</v>
      </c>
      <c r="AT236" s="159" t="s">
        <v>159</v>
      </c>
      <c r="AU236" s="159" t="s">
        <v>102</v>
      </c>
      <c r="AY236" s="14" t="s">
        <v>157</v>
      </c>
      <c r="BE236" s="160">
        <f t="shared" ref="BE236:BE244" si="54">IF(N236="základná",J236,0)</f>
        <v>0</v>
      </c>
      <c r="BF236" s="160">
        <f t="shared" ref="BF236:BF244" si="55">IF(N236="znížená",J236,0)</f>
        <v>0</v>
      </c>
      <c r="BG236" s="160">
        <f t="shared" ref="BG236:BG244" si="56">IF(N236="zákl. prenesená",J236,0)</f>
        <v>0</v>
      </c>
      <c r="BH236" s="160">
        <f t="shared" ref="BH236:BH244" si="57">IF(N236="zníž. prenesená",J236,0)</f>
        <v>0</v>
      </c>
      <c r="BI236" s="160">
        <f t="shared" ref="BI236:BI244" si="58">IF(N236="nulová",J236,0)</f>
        <v>0</v>
      </c>
      <c r="BJ236" s="14" t="s">
        <v>102</v>
      </c>
      <c r="BK236" s="160">
        <f t="shared" ref="BK236:BK244" si="59">ROUND(I236*H236,2)</f>
        <v>0</v>
      </c>
      <c r="BL236" s="14" t="s">
        <v>219</v>
      </c>
      <c r="BM236" s="159" t="s">
        <v>1011</v>
      </c>
    </row>
    <row r="237" spans="1:65" s="2" customFormat="1" ht="16.5" customHeight="1">
      <c r="A237" s="29"/>
      <c r="B237" s="146"/>
      <c r="C237" s="161" t="s">
        <v>576</v>
      </c>
      <c r="D237" s="161" t="s">
        <v>224</v>
      </c>
      <c r="E237" s="162" t="s">
        <v>1012</v>
      </c>
      <c r="F237" s="163" t="s">
        <v>1013</v>
      </c>
      <c r="G237" s="164" t="s">
        <v>162</v>
      </c>
      <c r="H237" s="165">
        <v>40.664000000000001</v>
      </c>
      <c r="I237" s="166"/>
      <c r="J237" s="167">
        <f t="shared" si="50"/>
        <v>0</v>
      </c>
      <c r="K237" s="168"/>
      <c r="L237" s="169"/>
      <c r="M237" s="170" t="s">
        <v>1</v>
      </c>
      <c r="N237" s="171" t="s">
        <v>40</v>
      </c>
      <c r="O237" s="55"/>
      <c r="P237" s="157">
        <f t="shared" si="51"/>
        <v>0</v>
      </c>
      <c r="Q237" s="157">
        <v>2.9999999999999997E-4</v>
      </c>
      <c r="R237" s="157">
        <f t="shared" si="52"/>
        <v>1.2200000000000001E-2</v>
      </c>
      <c r="S237" s="157">
        <v>0</v>
      </c>
      <c r="T237" s="158">
        <f t="shared" si="53"/>
        <v>0</v>
      </c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R237" s="159" t="s">
        <v>286</v>
      </c>
      <c r="AT237" s="159" t="s">
        <v>224</v>
      </c>
      <c r="AU237" s="159" t="s">
        <v>102</v>
      </c>
      <c r="AY237" s="14" t="s">
        <v>157</v>
      </c>
      <c r="BE237" s="160">
        <f t="shared" si="54"/>
        <v>0</v>
      </c>
      <c r="BF237" s="160">
        <f t="shared" si="55"/>
        <v>0</v>
      </c>
      <c r="BG237" s="160">
        <f t="shared" si="56"/>
        <v>0</v>
      </c>
      <c r="BH237" s="160">
        <f t="shared" si="57"/>
        <v>0</v>
      </c>
      <c r="BI237" s="160">
        <f t="shared" si="58"/>
        <v>0</v>
      </c>
      <c r="BJ237" s="14" t="s">
        <v>102</v>
      </c>
      <c r="BK237" s="160">
        <f t="shared" si="59"/>
        <v>0</v>
      </c>
      <c r="BL237" s="14" t="s">
        <v>219</v>
      </c>
      <c r="BM237" s="159" t="s">
        <v>1014</v>
      </c>
    </row>
    <row r="238" spans="1:65" s="2" customFormat="1" ht="36">
      <c r="A238" s="29"/>
      <c r="B238" s="146"/>
      <c r="C238" s="147" t="s">
        <v>582</v>
      </c>
      <c r="D238" s="147" t="s">
        <v>159</v>
      </c>
      <c r="E238" s="148" t="s">
        <v>1015</v>
      </c>
      <c r="F238" s="149" t="s">
        <v>1016</v>
      </c>
      <c r="G238" s="150" t="s">
        <v>162</v>
      </c>
      <c r="H238" s="151">
        <v>46.72</v>
      </c>
      <c r="I238" s="152"/>
      <c r="J238" s="153">
        <f t="shared" si="50"/>
        <v>0</v>
      </c>
      <c r="K238" s="154"/>
      <c r="L238" s="30"/>
      <c r="M238" s="155" t="s">
        <v>1</v>
      </c>
      <c r="N238" s="156" t="s">
        <v>40</v>
      </c>
      <c r="O238" s="55"/>
      <c r="P238" s="157">
        <f t="shared" si="51"/>
        <v>0</v>
      </c>
      <c r="Q238" s="157">
        <v>2.0000000000000002E-5</v>
      </c>
      <c r="R238" s="157">
        <f t="shared" si="52"/>
        <v>9.3000000000000005E-4</v>
      </c>
      <c r="S238" s="157">
        <v>0</v>
      </c>
      <c r="T238" s="158">
        <f t="shared" si="53"/>
        <v>0</v>
      </c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R238" s="159" t="s">
        <v>219</v>
      </c>
      <c r="AT238" s="159" t="s">
        <v>159</v>
      </c>
      <c r="AU238" s="159" t="s">
        <v>102</v>
      </c>
      <c r="AY238" s="14" t="s">
        <v>157</v>
      </c>
      <c r="BE238" s="160">
        <f t="shared" si="54"/>
        <v>0</v>
      </c>
      <c r="BF238" s="160">
        <f t="shared" si="55"/>
        <v>0</v>
      </c>
      <c r="BG238" s="160">
        <f t="shared" si="56"/>
        <v>0</v>
      </c>
      <c r="BH238" s="160">
        <f t="shared" si="57"/>
        <v>0</v>
      </c>
      <c r="BI238" s="160">
        <f t="shared" si="58"/>
        <v>0</v>
      </c>
      <c r="BJ238" s="14" t="s">
        <v>102</v>
      </c>
      <c r="BK238" s="160">
        <f t="shared" si="59"/>
        <v>0</v>
      </c>
      <c r="BL238" s="14" t="s">
        <v>219</v>
      </c>
      <c r="BM238" s="159" t="s">
        <v>1017</v>
      </c>
    </row>
    <row r="239" spans="1:65" s="2" customFormat="1" ht="16.5" customHeight="1">
      <c r="A239" s="29"/>
      <c r="B239" s="146"/>
      <c r="C239" s="161" t="s">
        <v>1018</v>
      </c>
      <c r="D239" s="161" t="s">
        <v>224</v>
      </c>
      <c r="E239" s="162" t="s">
        <v>1012</v>
      </c>
      <c r="F239" s="163" t="s">
        <v>1013</v>
      </c>
      <c r="G239" s="164" t="s">
        <v>162</v>
      </c>
      <c r="H239" s="165">
        <v>56.064</v>
      </c>
      <c r="I239" s="166"/>
      <c r="J239" s="167">
        <f t="shared" si="50"/>
        <v>0</v>
      </c>
      <c r="K239" s="168"/>
      <c r="L239" s="169"/>
      <c r="M239" s="170" t="s">
        <v>1</v>
      </c>
      <c r="N239" s="171" t="s">
        <v>40</v>
      </c>
      <c r="O239" s="55"/>
      <c r="P239" s="157">
        <f t="shared" si="51"/>
        <v>0</v>
      </c>
      <c r="Q239" s="157">
        <v>2.9999999999999997E-4</v>
      </c>
      <c r="R239" s="157">
        <f t="shared" si="52"/>
        <v>1.6820000000000002E-2</v>
      </c>
      <c r="S239" s="157">
        <v>0</v>
      </c>
      <c r="T239" s="158">
        <f t="shared" si="53"/>
        <v>0</v>
      </c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R239" s="159" t="s">
        <v>286</v>
      </c>
      <c r="AT239" s="159" t="s">
        <v>224</v>
      </c>
      <c r="AU239" s="159" t="s">
        <v>102</v>
      </c>
      <c r="AY239" s="14" t="s">
        <v>157</v>
      </c>
      <c r="BE239" s="160">
        <f t="shared" si="54"/>
        <v>0</v>
      </c>
      <c r="BF239" s="160">
        <f t="shared" si="55"/>
        <v>0</v>
      </c>
      <c r="BG239" s="160">
        <f t="shared" si="56"/>
        <v>0</v>
      </c>
      <c r="BH239" s="160">
        <f t="shared" si="57"/>
        <v>0</v>
      </c>
      <c r="BI239" s="160">
        <f t="shared" si="58"/>
        <v>0</v>
      </c>
      <c r="BJ239" s="14" t="s">
        <v>102</v>
      </c>
      <c r="BK239" s="160">
        <f t="shared" si="59"/>
        <v>0</v>
      </c>
      <c r="BL239" s="14" t="s">
        <v>219</v>
      </c>
      <c r="BM239" s="159" t="s">
        <v>1019</v>
      </c>
    </row>
    <row r="240" spans="1:65" s="2" customFormat="1" ht="24">
      <c r="A240" s="29"/>
      <c r="B240" s="146"/>
      <c r="C240" s="147" t="s">
        <v>1020</v>
      </c>
      <c r="D240" s="147" t="s">
        <v>159</v>
      </c>
      <c r="E240" s="148" t="s">
        <v>532</v>
      </c>
      <c r="F240" s="149" t="s">
        <v>533</v>
      </c>
      <c r="G240" s="150" t="s">
        <v>162</v>
      </c>
      <c r="H240" s="151">
        <v>82.08</v>
      </c>
      <c r="I240" s="152"/>
      <c r="J240" s="153">
        <f t="shared" si="50"/>
        <v>0</v>
      </c>
      <c r="K240" s="154"/>
      <c r="L240" s="30"/>
      <c r="M240" s="155" t="s">
        <v>1</v>
      </c>
      <c r="N240" s="156" t="s">
        <v>40</v>
      </c>
      <c r="O240" s="55"/>
      <c r="P240" s="157">
        <f t="shared" si="51"/>
        <v>0</v>
      </c>
      <c r="Q240" s="157">
        <v>0</v>
      </c>
      <c r="R240" s="157">
        <f t="shared" si="52"/>
        <v>0</v>
      </c>
      <c r="S240" s="157">
        <v>0</v>
      </c>
      <c r="T240" s="158">
        <f t="shared" si="53"/>
        <v>0</v>
      </c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R240" s="159" t="s">
        <v>219</v>
      </c>
      <c r="AT240" s="159" t="s">
        <v>159</v>
      </c>
      <c r="AU240" s="159" t="s">
        <v>102</v>
      </c>
      <c r="AY240" s="14" t="s">
        <v>157</v>
      </c>
      <c r="BE240" s="160">
        <f t="shared" si="54"/>
        <v>0</v>
      </c>
      <c r="BF240" s="160">
        <f t="shared" si="55"/>
        <v>0</v>
      </c>
      <c r="BG240" s="160">
        <f t="shared" si="56"/>
        <v>0</v>
      </c>
      <c r="BH240" s="160">
        <f t="shared" si="57"/>
        <v>0</v>
      </c>
      <c r="BI240" s="160">
        <f t="shared" si="58"/>
        <v>0</v>
      </c>
      <c r="BJ240" s="14" t="s">
        <v>102</v>
      </c>
      <c r="BK240" s="160">
        <f t="shared" si="59"/>
        <v>0</v>
      </c>
      <c r="BL240" s="14" t="s">
        <v>219</v>
      </c>
      <c r="BM240" s="159" t="s">
        <v>1021</v>
      </c>
    </row>
    <row r="241" spans="1:65" s="2" customFormat="1" ht="16.5" customHeight="1">
      <c r="A241" s="29"/>
      <c r="B241" s="146"/>
      <c r="C241" s="161" t="s">
        <v>1022</v>
      </c>
      <c r="D241" s="161" t="s">
        <v>224</v>
      </c>
      <c r="E241" s="162" t="s">
        <v>1023</v>
      </c>
      <c r="F241" s="163" t="s">
        <v>1024</v>
      </c>
      <c r="G241" s="164" t="s">
        <v>227</v>
      </c>
      <c r="H241" s="165">
        <v>2.9000000000000001E-2</v>
      </c>
      <c r="I241" s="166"/>
      <c r="J241" s="167">
        <f t="shared" si="50"/>
        <v>0</v>
      </c>
      <c r="K241" s="168"/>
      <c r="L241" s="169"/>
      <c r="M241" s="170" t="s">
        <v>1</v>
      </c>
      <c r="N241" s="171" t="s">
        <v>40</v>
      </c>
      <c r="O241" s="55"/>
      <c r="P241" s="157">
        <f t="shared" si="51"/>
        <v>0</v>
      </c>
      <c r="Q241" s="157">
        <v>1</v>
      </c>
      <c r="R241" s="157">
        <f t="shared" si="52"/>
        <v>2.9000000000000001E-2</v>
      </c>
      <c r="S241" s="157">
        <v>0</v>
      </c>
      <c r="T241" s="158">
        <f t="shared" si="53"/>
        <v>0</v>
      </c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R241" s="159" t="s">
        <v>286</v>
      </c>
      <c r="AT241" s="159" t="s">
        <v>224</v>
      </c>
      <c r="AU241" s="159" t="s">
        <v>102</v>
      </c>
      <c r="AY241" s="14" t="s">
        <v>157</v>
      </c>
      <c r="BE241" s="160">
        <f t="shared" si="54"/>
        <v>0</v>
      </c>
      <c r="BF241" s="160">
        <f t="shared" si="55"/>
        <v>0</v>
      </c>
      <c r="BG241" s="160">
        <f t="shared" si="56"/>
        <v>0</v>
      </c>
      <c r="BH241" s="160">
        <f t="shared" si="57"/>
        <v>0</v>
      </c>
      <c r="BI241" s="160">
        <f t="shared" si="58"/>
        <v>0</v>
      </c>
      <c r="BJ241" s="14" t="s">
        <v>102</v>
      </c>
      <c r="BK241" s="160">
        <f t="shared" si="59"/>
        <v>0</v>
      </c>
      <c r="BL241" s="14" t="s">
        <v>219</v>
      </c>
      <c r="BM241" s="159" t="s">
        <v>1025</v>
      </c>
    </row>
    <row r="242" spans="1:65" s="2" customFormat="1" ht="24">
      <c r="A242" s="29"/>
      <c r="B242" s="146"/>
      <c r="C242" s="147" t="s">
        <v>1026</v>
      </c>
      <c r="D242" s="147" t="s">
        <v>159</v>
      </c>
      <c r="E242" s="148" t="s">
        <v>1027</v>
      </c>
      <c r="F242" s="149" t="s">
        <v>1028</v>
      </c>
      <c r="G242" s="150" t="s">
        <v>162</v>
      </c>
      <c r="H242" s="151">
        <v>82.08</v>
      </c>
      <c r="I242" s="152"/>
      <c r="J242" s="153">
        <f t="shared" si="50"/>
        <v>0</v>
      </c>
      <c r="K242" s="154"/>
      <c r="L242" s="30"/>
      <c r="M242" s="155" t="s">
        <v>1</v>
      </c>
      <c r="N242" s="156" t="s">
        <v>40</v>
      </c>
      <c r="O242" s="55"/>
      <c r="P242" s="157">
        <f t="shared" si="51"/>
        <v>0</v>
      </c>
      <c r="Q242" s="157">
        <v>5.4000000000000001E-4</v>
      </c>
      <c r="R242" s="157">
        <f t="shared" si="52"/>
        <v>4.4319999999999998E-2</v>
      </c>
      <c r="S242" s="157">
        <v>0</v>
      </c>
      <c r="T242" s="158">
        <f t="shared" si="53"/>
        <v>0</v>
      </c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R242" s="159" t="s">
        <v>219</v>
      </c>
      <c r="AT242" s="159" t="s">
        <v>159</v>
      </c>
      <c r="AU242" s="159" t="s">
        <v>102</v>
      </c>
      <c r="AY242" s="14" t="s">
        <v>157</v>
      </c>
      <c r="BE242" s="160">
        <f t="shared" si="54"/>
        <v>0</v>
      </c>
      <c r="BF242" s="160">
        <f t="shared" si="55"/>
        <v>0</v>
      </c>
      <c r="BG242" s="160">
        <f t="shared" si="56"/>
        <v>0</v>
      </c>
      <c r="BH242" s="160">
        <f t="shared" si="57"/>
        <v>0</v>
      </c>
      <c r="BI242" s="160">
        <f t="shared" si="58"/>
        <v>0</v>
      </c>
      <c r="BJ242" s="14" t="s">
        <v>102</v>
      </c>
      <c r="BK242" s="160">
        <f t="shared" si="59"/>
        <v>0</v>
      </c>
      <c r="BL242" s="14" t="s">
        <v>219</v>
      </c>
      <c r="BM242" s="159" t="s">
        <v>1029</v>
      </c>
    </row>
    <row r="243" spans="1:65" s="2" customFormat="1" ht="16.5" customHeight="1">
      <c r="A243" s="29"/>
      <c r="B243" s="146"/>
      <c r="C243" s="161" t="s">
        <v>1030</v>
      </c>
      <c r="D243" s="161" t="s">
        <v>224</v>
      </c>
      <c r="E243" s="162" t="s">
        <v>1031</v>
      </c>
      <c r="F243" s="163" t="s">
        <v>1032</v>
      </c>
      <c r="G243" s="164" t="s">
        <v>162</v>
      </c>
      <c r="H243" s="165">
        <v>98.495999999999995</v>
      </c>
      <c r="I243" s="166"/>
      <c r="J243" s="167">
        <f t="shared" si="50"/>
        <v>0</v>
      </c>
      <c r="K243" s="168"/>
      <c r="L243" s="169"/>
      <c r="M243" s="170" t="s">
        <v>1</v>
      </c>
      <c r="N243" s="171" t="s">
        <v>40</v>
      </c>
      <c r="O243" s="55"/>
      <c r="P243" s="157">
        <f t="shared" si="51"/>
        <v>0</v>
      </c>
      <c r="Q243" s="157">
        <v>4.4999999999999997E-3</v>
      </c>
      <c r="R243" s="157">
        <f t="shared" si="52"/>
        <v>0.44323000000000001</v>
      </c>
      <c r="S243" s="157">
        <v>0</v>
      </c>
      <c r="T243" s="158">
        <f t="shared" si="53"/>
        <v>0</v>
      </c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R243" s="159" t="s">
        <v>286</v>
      </c>
      <c r="AT243" s="159" t="s">
        <v>224</v>
      </c>
      <c r="AU243" s="159" t="s">
        <v>102</v>
      </c>
      <c r="AY243" s="14" t="s">
        <v>157</v>
      </c>
      <c r="BE243" s="160">
        <f t="shared" si="54"/>
        <v>0</v>
      </c>
      <c r="BF243" s="160">
        <f t="shared" si="55"/>
        <v>0</v>
      </c>
      <c r="BG243" s="160">
        <f t="shared" si="56"/>
        <v>0</v>
      </c>
      <c r="BH243" s="160">
        <f t="shared" si="57"/>
        <v>0</v>
      </c>
      <c r="BI243" s="160">
        <f t="shared" si="58"/>
        <v>0</v>
      </c>
      <c r="BJ243" s="14" t="s">
        <v>102</v>
      </c>
      <c r="BK243" s="160">
        <f t="shared" si="59"/>
        <v>0</v>
      </c>
      <c r="BL243" s="14" t="s">
        <v>219</v>
      </c>
      <c r="BM243" s="159" t="s">
        <v>1033</v>
      </c>
    </row>
    <row r="244" spans="1:65" s="2" customFormat="1" ht="24">
      <c r="A244" s="29"/>
      <c r="B244" s="146"/>
      <c r="C244" s="147" t="s">
        <v>1034</v>
      </c>
      <c r="D244" s="147" t="s">
        <v>159</v>
      </c>
      <c r="E244" s="148" t="s">
        <v>1035</v>
      </c>
      <c r="F244" s="149" t="s">
        <v>1036</v>
      </c>
      <c r="G244" s="150" t="s">
        <v>227</v>
      </c>
      <c r="H244" s="151">
        <v>0.54700000000000004</v>
      </c>
      <c r="I244" s="152"/>
      <c r="J244" s="153">
        <f t="shared" si="50"/>
        <v>0</v>
      </c>
      <c r="K244" s="154"/>
      <c r="L244" s="30"/>
      <c r="M244" s="155" t="s">
        <v>1</v>
      </c>
      <c r="N244" s="156" t="s">
        <v>40</v>
      </c>
      <c r="O244" s="55"/>
      <c r="P244" s="157">
        <f t="shared" si="51"/>
        <v>0</v>
      </c>
      <c r="Q244" s="157">
        <v>0</v>
      </c>
      <c r="R244" s="157">
        <f t="shared" si="52"/>
        <v>0</v>
      </c>
      <c r="S244" s="157">
        <v>0</v>
      </c>
      <c r="T244" s="158">
        <f t="shared" si="53"/>
        <v>0</v>
      </c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R244" s="159" t="s">
        <v>219</v>
      </c>
      <c r="AT244" s="159" t="s">
        <v>159</v>
      </c>
      <c r="AU244" s="159" t="s">
        <v>102</v>
      </c>
      <c r="AY244" s="14" t="s">
        <v>157</v>
      </c>
      <c r="BE244" s="160">
        <f t="shared" si="54"/>
        <v>0</v>
      </c>
      <c r="BF244" s="160">
        <f t="shared" si="55"/>
        <v>0</v>
      </c>
      <c r="BG244" s="160">
        <f t="shared" si="56"/>
        <v>0</v>
      </c>
      <c r="BH244" s="160">
        <f t="shared" si="57"/>
        <v>0</v>
      </c>
      <c r="BI244" s="160">
        <f t="shared" si="58"/>
        <v>0</v>
      </c>
      <c r="BJ244" s="14" t="s">
        <v>102</v>
      </c>
      <c r="BK244" s="160">
        <f t="shared" si="59"/>
        <v>0</v>
      </c>
      <c r="BL244" s="14" t="s">
        <v>219</v>
      </c>
      <c r="BM244" s="159" t="s">
        <v>1037</v>
      </c>
    </row>
    <row r="245" spans="1:65" s="12" customFormat="1" ht="22.9" customHeight="1">
      <c r="B245" s="133"/>
      <c r="D245" s="134" t="s">
        <v>73</v>
      </c>
      <c r="E245" s="144" t="s">
        <v>1038</v>
      </c>
      <c r="F245" s="144" t="s">
        <v>1039</v>
      </c>
      <c r="I245" s="136"/>
      <c r="J245" s="145">
        <f>BK245</f>
        <v>0</v>
      </c>
      <c r="L245" s="133"/>
      <c r="M245" s="138"/>
      <c r="N245" s="139"/>
      <c r="O245" s="139"/>
      <c r="P245" s="140">
        <f>SUM(P246:P247)</f>
        <v>0</v>
      </c>
      <c r="Q245" s="139"/>
      <c r="R245" s="140">
        <f>SUM(R246:R247)</f>
        <v>5.1000000000000004E-3</v>
      </c>
      <c r="S245" s="139"/>
      <c r="T245" s="141">
        <f>SUM(T246:T247)</f>
        <v>0</v>
      </c>
      <c r="AR245" s="134" t="s">
        <v>102</v>
      </c>
      <c r="AT245" s="142" t="s">
        <v>73</v>
      </c>
      <c r="AU245" s="142" t="s">
        <v>82</v>
      </c>
      <c r="AY245" s="134" t="s">
        <v>157</v>
      </c>
      <c r="BK245" s="143">
        <f>SUM(BK246:BK247)</f>
        <v>0</v>
      </c>
    </row>
    <row r="246" spans="1:65" s="2" customFormat="1" ht="16.5" customHeight="1">
      <c r="A246" s="29"/>
      <c r="B246" s="146"/>
      <c r="C246" s="147" t="s">
        <v>1040</v>
      </c>
      <c r="D246" s="147" t="s">
        <v>159</v>
      </c>
      <c r="E246" s="148" t="s">
        <v>1041</v>
      </c>
      <c r="F246" s="149" t="s">
        <v>1042</v>
      </c>
      <c r="G246" s="150" t="s">
        <v>342</v>
      </c>
      <c r="H246" s="151">
        <v>2</v>
      </c>
      <c r="I246" s="152"/>
      <c r="J246" s="153">
        <f>ROUND(I246*H246,2)</f>
        <v>0</v>
      </c>
      <c r="K246" s="154"/>
      <c r="L246" s="30"/>
      <c r="M246" s="155" t="s">
        <v>1</v>
      </c>
      <c r="N246" s="156" t="s">
        <v>40</v>
      </c>
      <c r="O246" s="55"/>
      <c r="P246" s="157">
        <f>O246*H246</f>
        <v>0</v>
      </c>
      <c r="Q246" s="157">
        <v>0</v>
      </c>
      <c r="R246" s="157">
        <f>Q246*H246</f>
        <v>0</v>
      </c>
      <c r="S246" s="157">
        <v>0</v>
      </c>
      <c r="T246" s="158">
        <f>S246*H246</f>
        <v>0</v>
      </c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R246" s="159" t="s">
        <v>219</v>
      </c>
      <c r="AT246" s="159" t="s">
        <v>159</v>
      </c>
      <c r="AU246" s="159" t="s">
        <v>102</v>
      </c>
      <c r="AY246" s="14" t="s">
        <v>157</v>
      </c>
      <c r="BE246" s="160">
        <f>IF(N246="základná",J246,0)</f>
        <v>0</v>
      </c>
      <c r="BF246" s="160">
        <f>IF(N246="znížená",J246,0)</f>
        <v>0</v>
      </c>
      <c r="BG246" s="160">
        <f>IF(N246="zákl. prenesená",J246,0)</f>
        <v>0</v>
      </c>
      <c r="BH246" s="160">
        <f>IF(N246="zníž. prenesená",J246,0)</f>
        <v>0</v>
      </c>
      <c r="BI246" s="160">
        <f>IF(N246="nulová",J246,0)</f>
        <v>0</v>
      </c>
      <c r="BJ246" s="14" t="s">
        <v>102</v>
      </c>
      <c r="BK246" s="160">
        <f>ROUND(I246*H246,2)</f>
        <v>0</v>
      </c>
      <c r="BL246" s="14" t="s">
        <v>219</v>
      </c>
      <c r="BM246" s="159" t="s">
        <v>1043</v>
      </c>
    </row>
    <row r="247" spans="1:65" s="2" customFormat="1" ht="16.5" customHeight="1">
      <c r="A247" s="29"/>
      <c r="B247" s="146"/>
      <c r="C247" s="161" t="s">
        <v>1044</v>
      </c>
      <c r="D247" s="161" t="s">
        <v>224</v>
      </c>
      <c r="E247" s="162" t="s">
        <v>1045</v>
      </c>
      <c r="F247" s="163" t="s">
        <v>1046</v>
      </c>
      <c r="G247" s="164" t="s">
        <v>342</v>
      </c>
      <c r="H247" s="165">
        <v>2</v>
      </c>
      <c r="I247" s="166"/>
      <c r="J247" s="167">
        <f>ROUND(I247*H247,2)</f>
        <v>0</v>
      </c>
      <c r="K247" s="168"/>
      <c r="L247" s="169"/>
      <c r="M247" s="170" t="s">
        <v>1</v>
      </c>
      <c r="N247" s="171" t="s">
        <v>40</v>
      </c>
      <c r="O247" s="55"/>
      <c r="P247" s="157">
        <f>O247*H247</f>
        <v>0</v>
      </c>
      <c r="Q247" s="157">
        <v>2.5500000000000002E-3</v>
      </c>
      <c r="R247" s="157">
        <f>Q247*H247</f>
        <v>5.1000000000000004E-3</v>
      </c>
      <c r="S247" s="157">
        <v>0</v>
      </c>
      <c r="T247" s="158">
        <f>S247*H247</f>
        <v>0</v>
      </c>
      <c r="U247" s="29"/>
      <c r="V247" s="29"/>
      <c r="W247" s="29"/>
      <c r="X247" s="29"/>
      <c r="Y247" s="29"/>
      <c r="Z247" s="29"/>
      <c r="AA247" s="29"/>
      <c r="AB247" s="29"/>
      <c r="AC247" s="29"/>
      <c r="AD247" s="29"/>
      <c r="AE247" s="29"/>
      <c r="AR247" s="159" t="s">
        <v>286</v>
      </c>
      <c r="AT247" s="159" t="s">
        <v>224</v>
      </c>
      <c r="AU247" s="159" t="s">
        <v>102</v>
      </c>
      <c r="AY247" s="14" t="s">
        <v>157</v>
      </c>
      <c r="BE247" s="160">
        <f>IF(N247="základná",J247,0)</f>
        <v>0</v>
      </c>
      <c r="BF247" s="160">
        <f>IF(N247="znížená",J247,0)</f>
        <v>0</v>
      </c>
      <c r="BG247" s="160">
        <f>IF(N247="zákl. prenesená",J247,0)</f>
        <v>0</v>
      </c>
      <c r="BH247" s="160">
        <f>IF(N247="zníž. prenesená",J247,0)</f>
        <v>0</v>
      </c>
      <c r="BI247" s="160">
        <f>IF(N247="nulová",J247,0)</f>
        <v>0</v>
      </c>
      <c r="BJ247" s="14" t="s">
        <v>102</v>
      </c>
      <c r="BK247" s="160">
        <f>ROUND(I247*H247,2)</f>
        <v>0</v>
      </c>
      <c r="BL247" s="14" t="s">
        <v>219</v>
      </c>
      <c r="BM247" s="159" t="s">
        <v>1047</v>
      </c>
    </row>
    <row r="248" spans="1:65" s="12" customFormat="1" ht="25.9" customHeight="1">
      <c r="B248" s="133"/>
      <c r="D248" s="134" t="s">
        <v>73</v>
      </c>
      <c r="E248" s="135" t="s">
        <v>580</v>
      </c>
      <c r="F248" s="135" t="s">
        <v>581</v>
      </c>
      <c r="I248" s="136"/>
      <c r="J248" s="137">
        <f>BK248</f>
        <v>0</v>
      </c>
      <c r="L248" s="133"/>
      <c r="M248" s="138"/>
      <c r="N248" s="139"/>
      <c r="O248" s="139"/>
      <c r="P248" s="140">
        <f>P249</f>
        <v>0</v>
      </c>
      <c r="Q248" s="139"/>
      <c r="R248" s="140">
        <f>R249</f>
        <v>0</v>
      </c>
      <c r="S248" s="139"/>
      <c r="T248" s="141">
        <f>T249</f>
        <v>0</v>
      </c>
      <c r="AR248" s="134" t="s">
        <v>163</v>
      </c>
      <c r="AT248" s="142" t="s">
        <v>73</v>
      </c>
      <c r="AU248" s="142" t="s">
        <v>74</v>
      </c>
      <c r="AY248" s="134" t="s">
        <v>157</v>
      </c>
      <c r="BK248" s="143">
        <f>BK249</f>
        <v>0</v>
      </c>
    </row>
    <row r="249" spans="1:65" s="2" customFormat="1" ht="24">
      <c r="A249" s="29"/>
      <c r="B249" s="146"/>
      <c r="C249" s="147" t="s">
        <v>1048</v>
      </c>
      <c r="D249" s="147" t="s">
        <v>159</v>
      </c>
      <c r="E249" s="148" t="s">
        <v>583</v>
      </c>
      <c r="F249" s="149" t="s">
        <v>584</v>
      </c>
      <c r="G249" s="150" t="s">
        <v>585</v>
      </c>
      <c r="H249" s="151">
        <v>1</v>
      </c>
      <c r="I249" s="152"/>
      <c r="J249" s="153">
        <f>ROUND(I249*H249,2)</f>
        <v>0</v>
      </c>
      <c r="K249" s="154"/>
      <c r="L249" s="30"/>
      <c r="M249" s="172" t="s">
        <v>1</v>
      </c>
      <c r="N249" s="173" t="s">
        <v>40</v>
      </c>
      <c r="O249" s="174"/>
      <c r="P249" s="175">
        <f>O249*H249</f>
        <v>0</v>
      </c>
      <c r="Q249" s="175">
        <v>0</v>
      </c>
      <c r="R249" s="175">
        <f>Q249*H249</f>
        <v>0</v>
      </c>
      <c r="S249" s="175">
        <v>0</v>
      </c>
      <c r="T249" s="176">
        <f>S249*H249</f>
        <v>0</v>
      </c>
      <c r="U249" s="29"/>
      <c r="V249" s="29"/>
      <c r="W249" s="29"/>
      <c r="X249" s="29"/>
      <c r="Y249" s="29"/>
      <c r="Z249" s="29"/>
      <c r="AA249" s="29"/>
      <c r="AB249" s="29"/>
      <c r="AC249" s="29"/>
      <c r="AD249" s="29"/>
      <c r="AE249" s="29"/>
      <c r="AR249" s="159" t="s">
        <v>586</v>
      </c>
      <c r="AT249" s="159" t="s">
        <v>159</v>
      </c>
      <c r="AU249" s="159" t="s">
        <v>82</v>
      </c>
      <c r="AY249" s="14" t="s">
        <v>157</v>
      </c>
      <c r="BE249" s="160">
        <f>IF(N249="základná",J249,0)</f>
        <v>0</v>
      </c>
      <c r="BF249" s="160">
        <f>IF(N249="znížená",J249,0)</f>
        <v>0</v>
      </c>
      <c r="BG249" s="160">
        <f>IF(N249="zákl. prenesená",J249,0)</f>
        <v>0</v>
      </c>
      <c r="BH249" s="160">
        <f>IF(N249="zníž. prenesená",J249,0)</f>
        <v>0</v>
      </c>
      <c r="BI249" s="160">
        <f>IF(N249="nulová",J249,0)</f>
        <v>0</v>
      </c>
      <c r="BJ249" s="14" t="s">
        <v>102</v>
      </c>
      <c r="BK249" s="160">
        <f>ROUND(I249*H249,2)</f>
        <v>0</v>
      </c>
      <c r="BL249" s="14" t="s">
        <v>586</v>
      </c>
      <c r="BM249" s="159" t="s">
        <v>830</v>
      </c>
    </row>
    <row r="250" spans="1:65" s="2" customFormat="1" ht="6.95" customHeight="1">
      <c r="A250" s="29"/>
      <c r="B250" s="44"/>
      <c r="C250" s="45"/>
      <c r="D250" s="45"/>
      <c r="E250" s="45"/>
      <c r="F250" s="45"/>
      <c r="G250" s="45"/>
      <c r="H250" s="45"/>
      <c r="I250" s="45"/>
      <c r="J250" s="45"/>
      <c r="K250" s="45"/>
      <c r="L250" s="30"/>
      <c r="M250" s="29"/>
      <c r="O250" s="29"/>
      <c r="P250" s="29"/>
      <c r="Q250" s="29"/>
      <c r="R250" s="29"/>
      <c r="S250" s="29"/>
      <c r="T250" s="29"/>
      <c r="U250" s="29"/>
      <c r="V250" s="29"/>
      <c r="W250" s="29"/>
      <c r="X250" s="29"/>
      <c r="Y250" s="29"/>
      <c r="Z250" s="29"/>
      <c r="AA250" s="29"/>
      <c r="AB250" s="29"/>
      <c r="AC250" s="29"/>
      <c r="AD250" s="29"/>
      <c r="AE250" s="29"/>
    </row>
  </sheetData>
  <autoFilter ref="C126:K249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88" fitToHeight="100" orientation="portrait" r:id="rId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35"/>
  <sheetViews>
    <sheetView showGridLines="0" topLeftCell="A109" workbookViewId="0">
      <selection activeCell="I128" sqref="I128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07" t="s">
        <v>5</v>
      </c>
      <c r="M2" s="192"/>
      <c r="N2" s="192"/>
      <c r="O2" s="192"/>
      <c r="P2" s="192"/>
      <c r="Q2" s="192"/>
      <c r="R2" s="192"/>
      <c r="S2" s="192"/>
      <c r="T2" s="192"/>
      <c r="U2" s="192"/>
      <c r="V2" s="192"/>
      <c r="AT2" s="14" t="s">
        <v>95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74</v>
      </c>
    </row>
    <row r="4" spans="1:46" s="1" customFormat="1" ht="24.95" customHeight="1">
      <c r="B4" s="17"/>
      <c r="D4" s="18" t="s">
        <v>122</v>
      </c>
      <c r="L4" s="17"/>
      <c r="M4" s="95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15</v>
      </c>
      <c r="L6" s="17"/>
    </row>
    <row r="7" spans="1:46" s="1" customFormat="1" ht="16.5" customHeight="1">
      <c r="B7" s="17"/>
      <c r="E7" s="223" t="str">
        <f>'Rekapitulácia stavby'!K6</f>
        <v>PD Žakovce, MK a IS pre IBV 22RD</v>
      </c>
      <c r="F7" s="224"/>
      <c r="G7" s="224"/>
      <c r="H7" s="224"/>
      <c r="L7" s="17"/>
    </row>
    <row r="8" spans="1:46" s="2" customFormat="1" ht="12" customHeight="1">
      <c r="A8" s="29"/>
      <c r="B8" s="30"/>
      <c r="C8" s="29"/>
      <c r="D8" s="24" t="s">
        <v>123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85" t="s">
        <v>1049</v>
      </c>
      <c r="F9" s="225"/>
      <c r="G9" s="225"/>
      <c r="H9" s="225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17</v>
      </c>
      <c r="E11" s="29"/>
      <c r="F11" s="22" t="s">
        <v>1</v>
      </c>
      <c r="G11" s="29"/>
      <c r="H11" s="29"/>
      <c r="I11" s="24" t="s">
        <v>18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19</v>
      </c>
      <c r="E12" s="29"/>
      <c r="F12" s="22" t="s">
        <v>20</v>
      </c>
      <c r="G12" s="29"/>
      <c r="H12" s="29"/>
      <c r="I12" s="24" t="s">
        <v>21</v>
      </c>
      <c r="J12" s="52" t="str">
        <f>'Rekapitulácia stavby'!AN8</f>
        <v>Vyplň údaj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22</v>
      </c>
      <c r="E14" s="29"/>
      <c r="F14" s="29"/>
      <c r="G14" s="29"/>
      <c r="H14" s="29"/>
      <c r="I14" s="24" t="s">
        <v>23</v>
      </c>
      <c r="J14" s="22" t="s">
        <v>2186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tr">
        <f>'01 - SO 01 Miestne komuni...'!E15</f>
        <v>Obec Žakovce, Žakovce 55, 059 73 Žakovce</v>
      </c>
      <c r="F15" s="29"/>
      <c r="G15" s="29"/>
      <c r="H15" s="29"/>
      <c r="I15" s="24" t="s">
        <v>25</v>
      </c>
      <c r="J15" s="22" t="s">
        <v>2187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24" t="s">
        <v>23</v>
      </c>
      <c r="J17" s="25" t="str">
        <f>'Rekapitulácia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26" t="str">
        <f>'Rekapitulácia stavby'!E14</f>
        <v>Vyplň údaj</v>
      </c>
      <c r="F18" s="191"/>
      <c r="G18" s="191"/>
      <c r="H18" s="191"/>
      <c r="I18" s="24" t="s">
        <v>25</v>
      </c>
      <c r="J18" s="25" t="str">
        <f>'Rekapitulácia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24" t="s">
        <v>23</v>
      </c>
      <c r="J20" s="22" t="s">
        <v>1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29</v>
      </c>
      <c r="F21" s="29"/>
      <c r="G21" s="29"/>
      <c r="H21" s="29"/>
      <c r="I21" s="24" t="s">
        <v>25</v>
      </c>
      <c r="J21" s="22" t="s">
        <v>1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23</v>
      </c>
      <c r="J23" s="22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32</v>
      </c>
      <c r="F24" s="29"/>
      <c r="G24" s="29"/>
      <c r="H24" s="29"/>
      <c r="I24" s="24" t="s">
        <v>25</v>
      </c>
      <c r="J24" s="22" t="s">
        <v>1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33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6"/>
      <c r="B27" s="97"/>
      <c r="C27" s="96"/>
      <c r="D27" s="96"/>
      <c r="E27" s="196" t="s">
        <v>1</v>
      </c>
      <c r="F27" s="196"/>
      <c r="G27" s="196"/>
      <c r="H27" s="196"/>
      <c r="I27" s="96"/>
      <c r="J27" s="96"/>
      <c r="K27" s="96"/>
      <c r="L27" s="98"/>
      <c r="S27" s="96"/>
      <c r="T27" s="96"/>
      <c r="U27" s="96"/>
      <c r="V27" s="96"/>
      <c r="W27" s="96"/>
      <c r="X27" s="96"/>
      <c r="Y27" s="96"/>
      <c r="Z27" s="96"/>
      <c r="AA27" s="96"/>
      <c r="AB27" s="96"/>
      <c r="AC27" s="96"/>
      <c r="AD27" s="96"/>
      <c r="AE27" s="96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9" t="s">
        <v>34</v>
      </c>
      <c r="E30" s="29"/>
      <c r="F30" s="29"/>
      <c r="G30" s="29"/>
      <c r="H30" s="29"/>
      <c r="I30" s="29"/>
      <c r="J30" s="68">
        <f>ROUND(J125,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36</v>
      </c>
      <c r="G32" s="29"/>
      <c r="H32" s="29"/>
      <c r="I32" s="33" t="s">
        <v>35</v>
      </c>
      <c r="J32" s="33" t="s">
        <v>37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100" t="s">
        <v>38</v>
      </c>
      <c r="E33" s="24" t="s">
        <v>39</v>
      </c>
      <c r="F33" s="101">
        <f>ROUND((SUM(BE125:BE234)),  2)</f>
        <v>0</v>
      </c>
      <c r="G33" s="29"/>
      <c r="H33" s="29"/>
      <c r="I33" s="102">
        <v>0.2</v>
      </c>
      <c r="J33" s="101">
        <f>ROUND(((SUM(BE125:BE234))*I33),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40</v>
      </c>
      <c r="F34" s="101">
        <f>ROUND((SUM(BF125:BF234)),  2)</f>
        <v>0</v>
      </c>
      <c r="G34" s="29"/>
      <c r="H34" s="29"/>
      <c r="I34" s="102">
        <v>0.2</v>
      </c>
      <c r="J34" s="101">
        <f>ROUND(((SUM(BF125:BF234))*I34),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41</v>
      </c>
      <c r="F35" s="101">
        <f>ROUND((SUM(BG125:BG234)),  2)</f>
        <v>0</v>
      </c>
      <c r="G35" s="29"/>
      <c r="H35" s="29"/>
      <c r="I35" s="102">
        <v>0.2</v>
      </c>
      <c r="J35" s="101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42</v>
      </c>
      <c r="F36" s="101">
        <f>ROUND((SUM(BH125:BH234)),  2)</f>
        <v>0</v>
      </c>
      <c r="G36" s="29"/>
      <c r="H36" s="29"/>
      <c r="I36" s="102">
        <v>0.2</v>
      </c>
      <c r="J36" s="101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43</v>
      </c>
      <c r="F37" s="101">
        <f>ROUND((SUM(BI125:BI234)),  2)</f>
        <v>0</v>
      </c>
      <c r="G37" s="29"/>
      <c r="H37" s="29"/>
      <c r="I37" s="102">
        <v>0</v>
      </c>
      <c r="J37" s="101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3"/>
      <c r="D39" s="104" t="s">
        <v>44</v>
      </c>
      <c r="E39" s="57"/>
      <c r="F39" s="57"/>
      <c r="G39" s="105" t="s">
        <v>45</v>
      </c>
      <c r="H39" s="106" t="s">
        <v>46</v>
      </c>
      <c r="I39" s="57"/>
      <c r="J39" s="107">
        <f>SUM(J30:J37)</f>
        <v>0</v>
      </c>
      <c r="K39" s="108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3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29"/>
      <c r="B61" s="30"/>
      <c r="C61" s="29"/>
      <c r="D61" s="42" t="s">
        <v>49</v>
      </c>
      <c r="E61" s="32"/>
      <c r="F61" s="109" t="s">
        <v>50</v>
      </c>
      <c r="G61" s="42" t="s">
        <v>49</v>
      </c>
      <c r="H61" s="32"/>
      <c r="I61" s="32"/>
      <c r="J61" s="110" t="s">
        <v>50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29"/>
      <c r="B65" s="30"/>
      <c r="C65" s="29"/>
      <c r="D65" s="40" t="s">
        <v>51</v>
      </c>
      <c r="E65" s="43"/>
      <c r="F65" s="43"/>
      <c r="G65" s="40" t="s">
        <v>52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29"/>
      <c r="B76" s="30"/>
      <c r="C76" s="29"/>
      <c r="D76" s="42" t="s">
        <v>49</v>
      </c>
      <c r="E76" s="32"/>
      <c r="F76" s="109" t="s">
        <v>50</v>
      </c>
      <c r="G76" s="42" t="s">
        <v>49</v>
      </c>
      <c r="H76" s="32"/>
      <c r="I76" s="32"/>
      <c r="J76" s="110" t="s">
        <v>50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125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15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23" t="str">
        <f>E7</f>
        <v>PD Žakovce, MK a IS pre IBV 22RD</v>
      </c>
      <c r="F85" s="224"/>
      <c r="G85" s="224"/>
      <c r="H85" s="224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123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85" t="str">
        <f>E9</f>
        <v>06 - SO 06 Vodovod a verejná časť prípojky</v>
      </c>
      <c r="F87" s="225"/>
      <c r="G87" s="225"/>
      <c r="H87" s="225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19</v>
      </c>
      <c r="D89" s="29"/>
      <c r="E89" s="29"/>
      <c r="F89" s="22" t="str">
        <f>F12</f>
        <v>Žakovce</v>
      </c>
      <c r="G89" s="29"/>
      <c r="H89" s="29"/>
      <c r="I89" s="24" t="s">
        <v>21</v>
      </c>
      <c r="J89" s="52" t="str">
        <f>IF(J12="","",J12)</f>
        <v>Vyplň údaj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25.7" customHeight="1">
      <c r="A91" s="29"/>
      <c r="B91" s="30"/>
      <c r="C91" s="24" t="s">
        <v>22</v>
      </c>
      <c r="D91" s="29"/>
      <c r="E91" s="29"/>
      <c r="F91" s="22" t="str">
        <f>E15</f>
        <v>Obec Žakovce, Žakovce 55, 059 73 Žakovce</v>
      </c>
      <c r="G91" s="29"/>
      <c r="H91" s="29"/>
      <c r="I91" s="24" t="s">
        <v>28</v>
      </c>
      <c r="J91" s="27" t="str">
        <f>E21</f>
        <v>ISPO spol. s r.o. inž. stavby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>Macura M.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1" t="s">
        <v>126</v>
      </c>
      <c r="D94" s="103"/>
      <c r="E94" s="103"/>
      <c r="F94" s="103"/>
      <c r="G94" s="103"/>
      <c r="H94" s="103"/>
      <c r="I94" s="103"/>
      <c r="J94" s="112" t="s">
        <v>127</v>
      </c>
      <c r="K94" s="103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13" t="s">
        <v>128</v>
      </c>
      <c r="D96" s="29"/>
      <c r="E96" s="29"/>
      <c r="F96" s="29"/>
      <c r="G96" s="29"/>
      <c r="H96" s="29"/>
      <c r="I96" s="29"/>
      <c r="J96" s="68">
        <f>J125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129</v>
      </c>
    </row>
    <row r="97" spans="1:31" s="9" customFormat="1" ht="24.95" customHeight="1">
      <c r="B97" s="114"/>
      <c r="D97" s="115" t="s">
        <v>130</v>
      </c>
      <c r="E97" s="116"/>
      <c r="F97" s="116"/>
      <c r="G97" s="116"/>
      <c r="H97" s="116"/>
      <c r="I97" s="116"/>
      <c r="J97" s="117">
        <f>J126</f>
        <v>0</v>
      </c>
      <c r="L97" s="114"/>
    </row>
    <row r="98" spans="1:31" s="10" customFormat="1" ht="19.899999999999999" customHeight="1">
      <c r="B98" s="118"/>
      <c r="D98" s="119" t="s">
        <v>131</v>
      </c>
      <c r="E98" s="120"/>
      <c r="F98" s="120"/>
      <c r="G98" s="120"/>
      <c r="H98" s="120"/>
      <c r="I98" s="120"/>
      <c r="J98" s="121">
        <f>J127</f>
        <v>0</v>
      </c>
      <c r="L98" s="118"/>
    </row>
    <row r="99" spans="1:31" s="10" customFormat="1" ht="19.899999999999999" customHeight="1">
      <c r="B99" s="118"/>
      <c r="D99" s="119" t="s">
        <v>134</v>
      </c>
      <c r="E99" s="120"/>
      <c r="F99" s="120"/>
      <c r="G99" s="120"/>
      <c r="H99" s="120"/>
      <c r="I99" s="120"/>
      <c r="J99" s="121">
        <f>J144</f>
        <v>0</v>
      </c>
      <c r="L99" s="118"/>
    </row>
    <row r="100" spans="1:31" s="10" customFormat="1" ht="19.899999999999999" customHeight="1">
      <c r="B100" s="118"/>
      <c r="D100" s="119" t="s">
        <v>662</v>
      </c>
      <c r="E100" s="120"/>
      <c r="F100" s="120"/>
      <c r="G100" s="120"/>
      <c r="H100" s="120"/>
      <c r="I100" s="120"/>
      <c r="J100" s="121">
        <f>J148</f>
        <v>0</v>
      </c>
      <c r="L100" s="118"/>
    </row>
    <row r="101" spans="1:31" s="10" customFormat="1" ht="19.899999999999999" customHeight="1">
      <c r="B101" s="118"/>
      <c r="D101" s="119" t="s">
        <v>138</v>
      </c>
      <c r="E101" s="120"/>
      <c r="F101" s="120"/>
      <c r="G101" s="120"/>
      <c r="H101" s="120"/>
      <c r="I101" s="120"/>
      <c r="J101" s="121">
        <f>J210</f>
        <v>0</v>
      </c>
      <c r="L101" s="118"/>
    </row>
    <row r="102" spans="1:31" s="9" customFormat="1" ht="24.95" customHeight="1">
      <c r="B102" s="114"/>
      <c r="D102" s="115" t="s">
        <v>1050</v>
      </c>
      <c r="E102" s="116"/>
      <c r="F102" s="116"/>
      <c r="G102" s="116"/>
      <c r="H102" s="116"/>
      <c r="I102" s="116"/>
      <c r="J102" s="117">
        <f>J212</f>
        <v>0</v>
      </c>
      <c r="L102" s="114"/>
    </row>
    <row r="103" spans="1:31" s="10" customFormat="1" ht="19.899999999999999" customHeight="1">
      <c r="B103" s="118"/>
      <c r="D103" s="119" t="s">
        <v>1051</v>
      </c>
      <c r="E103" s="120"/>
      <c r="F103" s="120"/>
      <c r="G103" s="120"/>
      <c r="H103" s="120"/>
      <c r="I103" s="120"/>
      <c r="J103" s="121">
        <f>J213</f>
        <v>0</v>
      </c>
      <c r="L103" s="118"/>
    </row>
    <row r="104" spans="1:31" s="10" customFormat="1" ht="19.899999999999999" customHeight="1">
      <c r="B104" s="118"/>
      <c r="D104" s="119" t="s">
        <v>1052</v>
      </c>
      <c r="E104" s="120"/>
      <c r="F104" s="120"/>
      <c r="G104" s="120"/>
      <c r="H104" s="120"/>
      <c r="I104" s="120"/>
      <c r="J104" s="121">
        <f>J230</f>
        <v>0</v>
      </c>
      <c r="L104" s="118"/>
    </row>
    <row r="105" spans="1:31" s="9" customFormat="1" ht="24.95" customHeight="1">
      <c r="B105" s="114"/>
      <c r="D105" s="115" t="s">
        <v>142</v>
      </c>
      <c r="E105" s="116"/>
      <c r="F105" s="116"/>
      <c r="G105" s="116"/>
      <c r="H105" s="116"/>
      <c r="I105" s="116"/>
      <c r="J105" s="117">
        <f>J233</f>
        <v>0</v>
      </c>
      <c r="L105" s="114"/>
    </row>
    <row r="106" spans="1:31" s="2" customFormat="1" ht="21.75" customHeight="1">
      <c r="A106" s="29"/>
      <c r="B106" s="30"/>
      <c r="C106" s="29"/>
      <c r="D106" s="29"/>
      <c r="E106" s="29"/>
      <c r="F106" s="29"/>
      <c r="G106" s="29"/>
      <c r="H106" s="29"/>
      <c r="I106" s="29"/>
      <c r="J106" s="29"/>
      <c r="K106" s="29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6.95" customHeight="1">
      <c r="A107" s="29"/>
      <c r="B107" s="44"/>
      <c r="C107" s="45"/>
      <c r="D107" s="45"/>
      <c r="E107" s="45"/>
      <c r="F107" s="45"/>
      <c r="G107" s="45"/>
      <c r="H107" s="45"/>
      <c r="I107" s="45"/>
      <c r="J107" s="45"/>
      <c r="K107" s="45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11" spans="1:31" s="2" customFormat="1" ht="6.95" customHeight="1">
      <c r="A111" s="29"/>
      <c r="B111" s="46"/>
      <c r="C111" s="47"/>
      <c r="D111" s="47"/>
      <c r="E111" s="47"/>
      <c r="F111" s="47"/>
      <c r="G111" s="47"/>
      <c r="H111" s="47"/>
      <c r="I111" s="47"/>
      <c r="J111" s="47"/>
      <c r="K111" s="47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24.95" customHeight="1">
      <c r="A112" s="29"/>
      <c r="B112" s="30"/>
      <c r="C112" s="18" t="s">
        <v>143</v>
      </c>
      <c r="D112" s="29"/>
      <c r="E112" s="29"/>
      <c r="F112" s="29"/>
      <c r="G112" s="29"/>
      <c r="H112" s="29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6.95" customHeight="1">
      <c r="A113" s="29"/>
      <c r="B113" s="30"/>
      <c r="C113" s="29"/>
      <c r="D113" s="29"/>
      <c r="E113" s="29"/>
      <c r="F113" s="29"/>
      <c r="G113" s="29"/>
      <c r="H113" s="29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2" customHeight="1">
      <c r="A114" s="29"/>
      <c r="B114" s="30"/>
      <c r="C114" s="24" t="s">
        <v>15</v>
      </c>
      <c r="D114" s="29"/>
      <c r="E114" s="29"/>
      <c r="F114" s="29"/>
      <c r="G114" s="29"/>
      <c r="H114" s="29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6.5" customHeight="1">
      <c r="A115" s="29"/>
      <c r="B115" s="30"/>
      <c r="C115" s="29"/>
      <c r="D115" s="29"/>
      <c r="E115" s="223" t="str">
        <f>E7</f>
        <v>PD Žakovce, MK a IS pre IBV 22RD</v>
      </c>
      <c r="F115" s="224"/>
      <c r="G115" s="224"/>
      <c r="H115" s="224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2" customHeight="1">
      <c r="A116" s="29"/>
      <c r="B116" s="30"/>
      <c r="C116" s="24" t="s">
        <v>123</v>
      </c>
      <c r="D116" s="29"/>
      <c r="E116" s="29"/>
      <c r="F116" s="29"/>
      <c r="G116" s="29"/>
      <c r="H116" s="29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6.5" customHeight="1">
      <c r="A117" s="29"/>
      <c r="B117" s="30"/>
      <c r="C117" s="29"/>
      <c r="D117" s="29"/>
      <c r="E117" s="185" t="str">
        <f>E9</f>
        <v>06 - SO 06 Vodovod a verejná časť prípojky</v>
      </c>
      <c r="F117" s="225"/>
      <c r="G117" s="225"/>
      <c r="H117" s="225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6.95" customHeight="1">
      <c r="A118" s="29"/>
      <c r="B118" s="30"/>
      <c r="C118" s="29"/>
      <c r="D118" s="29"/>
      <c r="E118" s="29"/>
      <c r="F118" s="29"/>
      <c r="G118" s="29"/>
      <c r="H118" s="29"/>
      <c r="I118" s="29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2" customHeight="1">
      <c r="A119" s="29"/>
      <c r="B119" s="30"/>
      <c r="C119" s="24" t="s">
        <v>19</v>
      </c>
      <c r="D119" s="29"/>
      <c r="E119" s="29"/>
      <c r="F119" s="22" t="str">
        <f>F12</f>
        <v>Žakovce</v>
      </c>
      <c r="G119" s="29"/>
      <c r="H119" s="29"/>
      <c r="I119" s="24" t="s">
        <v>21</v>
      </c>
      <c r="J119" s="52" t="str">
        <f>IF(J12="","",J12)</f>
        <v>Vyplň údaj</v>
      </c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6.95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2" customFormat="1" ht="25.7" customHeight="1">
      <c r="A121" s="29"/>
      <c r="B121" s="30"/>
      <c r="C121" s="24" t="s">
        <v>22</v>
      </c>
      <c r="D121" s="29"/>
      <c r="E121" s="29"/>
      <c r="F121" s="22" t="str">
        <f>E15</f>
        <v>Obec Žakovce, Žakovce 55, 059 73 Žakovce</v>
      </c>
      <c r="G121" s="29"/>
      <c r="H121" s="29"/>
      <c r="I121" s="24" t="s">
        <v>28</v>
      </c>
      <c r="J121" s="27" t="str">
        <f>E21</f>
        <v>ISPO spol. s r.o. inž. stavby</v>
      </c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5" s="2" customFormat="1" ht="15.2" customHeight="1">
      <c r="A122" s="29"/>
      <c r="B122" s="30"/>
      <c r="C122" s="24" t="s">
        <v>26</v>
      </c>
      <c r="D122" s="29"/>
      <c r="E122" s="29"/>
      <c r="F122" s="22" t="str">
        <f>IF(E18="","",E18)</f>
        <v>Vyplň údaj</v>
      </c>
      <c r="G122" s="29"/>
      <c r="H122" s="29"/>
      <c r="I122" s="24" t="s">
        <v>31</v>
      </c>
      <c r="J122" s="27" t="str">
        <f>E24</f>
        <v>Macura M.</v>
      </c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5" s="2" customFormat="1" ht="10.35" customHeight="1">
      <c r="A123" s="29"/>
      <c r="B123" s="30"/>
      <c r="C123" s="29"/>
      <c r="D123" s="29"/>
      <c r="E123" s="29"/>
      <c r="F123" s="29"/>
      <c r="G123" s="29"/>
      <c r="H123" s="29"/>
      <c r="I123" s="29"/>
      <c r="J123" s="29"/>
      <c r="K123" s="29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5" s="11" customFormat="1" ht="29.25" customHeight="1">
      <c r="A124" s="122"/>
      <c r="B124" s="123"/>
      <c r="C124" s="124" t="s">
        <v>144</v>
      </c>
      <c r="D124" s="125" t="s">
        <v>59</v>
      </c>
      <c r="E124" s="125" t="s">
        <v>55</v>
      </c>
      <c r="F124" s="125" t="s">
        <v>56</v>
      </c>
      <c r="G124" s="125" t="s">
        <v>145</v>
      </c>
      <c r="H124" s="125" t="s">
        <v>146</v>
      </c>
      <c r="I124" s="125" t="s">
        <v>147</v>
      </c>
      <c r="J124" s="126" t="s">
        <v>127</v>
      </c>
      <c r="K124" s="127" t="s">
        <v>148</v>
      </c>
      <c r="L124" s="128"/>
      <c r="M124" s="59" t="s">
        <v>1</v>
      </c>
      <c r="N124" s="60" t="s">
        <v>38</v>
      </c>
      <c r="O124" s="60" t="s">
        <v>149</v>
      </c>
      <c r="P124" s="60" t="s">
        <v>150</v>
      </c>
      <c r="Q124" s="60" t="s">
        <v>151</v>
      </c>
      <c r="R124" s="60" t="s">
        <v>152</v>
      </c>
      <c r="S124" s="60" t="s">
        <v>153</v>
      </c>
      <c r="T124" s="61" t="s">
        <v>154</v>
      </c>
      <c r="U124" s="122"/>
      <c r="V124" s="122"/>
      <c r="W124" s="122"/>
      <c r="X124" s="122"/>
      <c r="Y124" s="122"/>
      <c r="Z124" s="122"/>
      <c r="AA124" s="122"/>
      <c r="AB124" s="122"/>
      <c r="AC124" s="122"/>
      <c r="AD124" s="122"/>
      <c r="AE124" s="122"/>
    </row>
    <row r="125" spans="1:65" s="2" customFormat="1" ht="22.9" customHeight="1">
      <c r="A125" s="29"/>
      <c r="B125" s="30"/>
      <c r="C125" s="66" t="s">
        <v>128</v>
      </c>
      <c r="D125" s="29"/>
      <c r="E125" s="29"/>
      <c r="F125" s="29"/>
      <c r="G125" s="29"/>
      <c r="H125" s="29"/>
      <c r="I125" s="29"/>
      <c r="J125" s="129">
        <f>BK125</f>
        <v>0</v>
      </c>
      <c r="K125" s="29"/>
      <c r="L125" s="30"/>
      <c r="M125" s="62"/>
      <c r="N125" s="53"/>
      <c r="O125" s="63"/>
      <c r="P125" s="130">
        <f>P126+P212+P233</f>
        <v>0</v>
      </c>
      <c r="Q125" s="63"/>
      <c r="R125" s="130">
        <f>R126+R212+R233</f>
        <v>681.98824000000002</v>
      </c>
      <c r="S125" s="63"/>
      <c r="T125" s="131">
        <f>T126+T212+T233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T125" s="14" t="s">
        <v>73</v>
      </c>
      <c r="AU125" s="14" t="s">
        <v>129</v>
      </c>
      <c r="BK125" s="132">
        <f>BK126+BK212+BK233</f>
        <v>0</v>
      </c>
    </row>
    <row r="126" spans="1:65" s="12" customFormat="1" ht="25.9" customHeight="1">
      <c r="B126" s="133"/>
      <c r="D126" s="134" t="s">
        <v>73</v>
      </c>
      <c r="E126" s="135" t="s">
        <v>155</v>
      </c>
      <c r="F126" s="135" t="s">
        <v>156</v>
      </c>
      <c r="I126" s="136"/>
      <c r="J126" s="137">
        <f>BK126</f>
        <v>0</v>
      </c>
      <c r="L126" s="133"/>
      <c r="M126" s="138"/>
      <c r="N126" s="139"/>
      <c r="O126" s="139"/>
      <c r="P126" s="140">
        <f>P127+P144+P148+P210</f>
        <v>0</v>
      </c>
      <c r="Q126" s="139"/>
      <c r="R126" s="140">
        <f>R127+R144+R148+R210</f>
        <v>681.84196999999995</v>
      </c>
      <c r="S126" s="139"/>
      <c r="T126" s="141">
        <f>T127+T144+T148+T210</f>
        <v>0</v>
      </c>
      <c r="AR126" s="134" t="s">
        <v>82</v>
      </c>
      <c r="AT126" s="142" t="s">
        <v>73</v>
      </c>
      <c r="AU126" s="142" t="s">
        <v>74</v>
      </c>
      <c r="AY126" s="134" t="s">
        <v>157</v>
      </c>
      <c r="BK126" s="143">
        <f>BK127+BK144+BK148+BK210</f>
        <v>0</v>
      </c>
    </row>
    <row r="127" spans="1:65" s="12" customFormat="1" ht="22.9" customHeight="1">
      <c r="B127" s="133"/>
      <c r="D127" s="134" t="s">
        <v>73</v>
      </c>
      <c r="E127" s="144" t="s">
        <v>82</v>
      </c>
      <c r="F127" s="144" t="s">
        <v>158</v>
      </c>
      <c r="I127" s="136"/>
      <c r="J127" s="145">
        <f>BK127</f>
        <v>0</v>
      </c>
      <c r="L127" s="133"/>
      <c r="M127" s="138"/>
      <c r="N127" s="139"/>
      <c r="O127" s="139"/>
      <c r="P127" s="140">
        <f>SUM(P128:P143)</f>
        <v>0</v>
      </c>
      <c r="Q127" s="139"/>
      <c r="R127" s="140">
        <f>SUM(R128:R143)</f>
        <v>524.95192999999995</v>
      </c>
      <c r="S127" s="139"/>
      <c r="T127" s="141">
        <f>SUM(T128:T143)</f>
        <v>0</v>
      </c>
      <c r="AR127" s="134" t="s">
        <v>82</v>
      </c>
      <c r="AT127" s="142" t="s">
        <v>73</v>
      </c>
      <c r="AU127" s="142" t="s">
        <v>82</v>
      </c>
      <c r="AY127" s="134" t="s">
        <v>157</v>
      </c>
      <c r="BK127" s="143">
        <f>SUM(BK128:BK143)</f>
        <v>0</v>
      </c>
    </row>
    <row r="128" spans="1:65" s="2" customFormat="1" ht="33" customHeight="1">
      <c r="A128" s="29"/>
      <c r="B128" s="146"/>
      <c r="C128" s="147" t="s">
        <v>82</v>
      </c>
      <c r="D128" s="147" t="s">
        <v>159</v>
      </c>
      <c r="E128" s="148" t="s">
        <v>663</v>
      </c>
      <c r="F128" s="149" t="s">
        <v>664</v>
      </c>
      <c r="G128" s="150" t="s">
        <v>665</v>
      </c>
      <c r="H128" s="151">
        <v>200</v>
      </c>
      <c r="I128" s="152"/>
      <c r="J128" s="153">
        <f t="shared" ref="J128:J143" si="0">ROUND(I128*H128,2)</f>
        <v>0</v>
      </c>
      <c r="K128" s="154"/>
      <c r="L128" s="30"/>
      <c r="M128" s="155" t="s">
        <v>1</v>
      </c>
      <c r="N128" s="156" t="s">
        <v>40</v>
      </c>
      <c r="O128" s="55"/>
      <c r="P128" s="157">
        <f t="shared" ref="P128:P143" si="1">O128*H128</f>
        <v>0</v>
      </c>
      <c r="Q128" s="157">
        <v>0</v>
      </c>
      <c r="R128" s="157">
        <f t="shared" ref="R128:R143" si="2">Q128*H128</f>
        <v>0</v>
      </c>
      <c r="S128" s="157">
        <v>0</v>
      </c>
      <c r="T128" s="158">
        <f t="shared" ref="T128:T143" si="3"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59" t="s">
        <v>163</v>
      </c>
      <c r="AT128" s="159" t="s">
        <v>159</v>
      </c>
      <c r="AU128" s="159" t="s">
        <v>102</v>
      </c>
      <c r="AY128" s="14" t="s">
        <v>157</v>
      </c>
      <c r="BE128" s="160">
        <f t="shared" ref="BE128:BE143" si="4">IF(N128="základná",J128,0)</f>
        <v>0</v>
      </c>
      <c r="BF128" s="160">
        <f t="shared" ref="BF128:BF143" si="5">IF(N128="znížená",J128,0)</f>
        <v>0</v>
      </c>
      <c r="BG128" s="160">
        <f t="shared" ref="BG128:BG143" si="6">IF(N128="zákl. prenesená",J128,0)</f>
        <v>0</v>
      </c>
      <c r="BH128" s="160">
        <f t="shared" ref="BH128:BH143" si="7">IF(N128="zníž. prenesená",J128,0)</f>
        <v>0</v>
      </c>
      <c r="BI128" s="160">
        <f t="shared" ref="BI128:BI143" si="8">IF(N128="nulová",J128,0)</f>
        <v>0</v>
      </c>
      <c r="BJ128" s="14" t="s">
        <v>102</v>
      </c>
      <c r="BK128" s="160">
        <f t="shared" ref="BK128:BK143" si="9">ROUND(I128*H128,2)</f>
        <v>0</v>
      </c>
      <c r="BL128" s="14" t="s">
        <v>163</v>
      </c>
      <c r="BM128" s="159" t="s">
        <v>1053</v>
      </c>
    </row>
    <row r="129" spans="1:65" s="2" customFormat="1" ht="33" customHeight="1">
      <c r="A129" s="29"/>
      <c r="B129" s="146"/>
      <c r="C129" s="147" t="s">
        <v>102</v>
      </c>
      <c r="D129" s="147" t="s">
        <v>159</v>
      </c>
      <c r="E129" s="148" t="s">
        <v>667</v>
      </c>
      <c r="F129" s="149" t="s">
        <v>668</v>
      </c>
      <c r="G129" s="150" t="s">
        <v>669</v>
      </c>
      <c r="H129" s="151">
        <v>20</v>
      </c>
      <c r="I129" s="152"/>
      <c r="J129" s="153">
        <f t="shared" si="0"/>
        <v>0</v>
      </c>
      <c r="K129" s="154"/>
      <c r="L129" s="30"/>
      <c r="M129" s="155" t="s">
        <v>1</v>
      </c>
      <c r="N129" s="156" t="s">
        <v>40</v>
      </c>
      <c r="O129" s="55"/>
      <c r="P129" s="157">
        <f t="shared" si="1"/>
        <v>0</v>
      </c>
      <c r="Q129" s="157">
        <v>0</v>
      </c>
      <c r="R129" s="157">
        <f t="shared" si="2"/>
        <v>0</v>
      </c>
      <c r="S129" s="157">
        <v>0</v>
      </c>
      <c r="T129" s="158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59" t="s">
        <v>163</v>
      </c>
      <c r="AT129" s="159" t="s">
        <v>159</v>
      </c>
      <c r="AU129" s="159" t="s">
        <v>102</v>
      </c>
      <c r="AY129" s="14" t="s">
        <v>157</v>
      </c>
      <c r="BE129" s="160">
        <f t="shared" si="4"/>
        <v>0</v>
      </c>
      <c r="BF129" s="160">
        <f t="shared" si="5"/>
        <v>0</v>
      </c>
      <c r="BG129" s="160">
        <f t="shared" si="6"/>
        <v>0</v>
      </c>
      <c r="BH129" s="160">
        <f t="shared" si="7"/>
        <v>0</v>
      </c>
      <c r="BI129" s="160">
        <f t="shared" si="8"/>
        <v>0</v>
      </c>
      <c r="BJ129" s="14" t="s">
        <v>102</v>
      </c>
      <c r="BK129" s="160">
        <f t="shared" si="9"/>
        <v>0</v>
      </c>
      <c r="BL129" s="14" t="s">
        <v>163</v>
      </c>
      <c r="BM129" s="159" t="s">
        <v>1054</v>
      </c>
    </row>
    <row r="130" spans="1:65" s="2" customFormat="1" ht="24">
      <c r="A130" s="29"/>
      <c r="B130" s="146"/>
      <c r="C130" s="147" t="s">
        <v>168</v>
      </c>
      <c r="D130" s="147" t="s">
        <v>159</v>
      </c>
      <c r="E130" s="148" t="s">
        <v>671</v>
      </c>
      <c r="F130" s="149" t="s">
        <v>672</v>
      </c>
      <c r="G130" s="150" t="s">
        <v>171</v>
      </c>
      <c r="H130" s="151">
        <v>1439</v>
      </c>
      <c r="I130" s="152"/>
      <c r="J130" s="153">
        <f t="shared" si="0"/>
        <v>0</v>
      </c>
      <c r="K130" s="154"/>
      <c r="L130" s="30"/>
      <c r="M130" s="155" t="s">
        <v>1</v>
      </c>
      <c r="N130" s="156" t="s">
        <v>40</v>
      </c>
      <c r="O130" s="55"/>
      <c r="P130" s="157">
        <f t="shared" si="1"/>
        <v>0</v>
      </c>
      <c r="Q130" s="157">
        <v>3.8999999999999998E-3</v>
      </c>
      <c r="R130" s="157">
        <f t="shared" si="2"/>
        <v>5.6120999999999999</v>
      </c>
      <c r="S130" s="157">
        <v>0</v>
      </c>
      <c r="T130" s="158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59" t="s">
        <v>163</v>
      </c>
      <c r="AT130" s="159" t="s">
        <v>159</v>
      </c>
      <c r="AU130" s="159" t="s">
        <v>102</v>
      </c>
      <c r="AY130" s="14" t="s">
        <v>157</v>
      </c>
      <c r="BE130" s="160">
        <f t="shared" si="4"/>
        <v>0</v>
      </c>
      <c r="BF130" s="160">
        <f t="shared" si="5"/>
        <v>0</v>
      </c>
      <c r="BG130" s="160">
        <f t="shared" si="6"/>
        <v>0</v>
      </c>
      <c r="BH130" s="160">
        <f t="shared" si="7"/>
        <v>0</v>
      </c>
      <c r="BI130" s="160">
        <f t="shared" si="8"/>
        <v>0</v>
      </c>
      <c r="BJ130" s="14" t="s">
        <v>102</v>
      </c>
      <c r="BK130" s="160">
        <f t="shared" si="9"/>
        <v>0</v>
      </c>
      <c r="BL130" s="14" t="s">
        <v>163</v>
      </c>
      <c r="BM130" s="159" t="s">
        <v>1055</v>
      </c>
    </row>
    <row r="131" spans="1:65" s="2" customFormat="1" ht="24">
      <c r="A131" s="29"/>
      <c r="B131" s="146"/>
      <c r="C131" s="147" t="s">
        <v>163</v>
      </c>
      <c r="D131" s="147" t="s">
        <v>159</v>
      </c>
      <c r="E131" s="148" t="s">
        <v>680</v>
      </c>
      <c r="F131" s="149" t="s">
        <v>681</v>
      </c>
      <c r="G131" s="150" t="s">
        <v>175</v>
      </c>
      <c r="H131" s="151">
        <v>1275.5450000000001</v>
      </c>
      <c r="I131" s="152"/>
      <c r="J131" s="153">
        <f t="shared" si="0"/>
        <v>0</v>
      </c>
      <c r="K131" s="154"/>
      <c r="L131" s="30"/>
      <c r="M131" s="155" t="s">
        <v>1</v>
      </c>
      <c r="N131" s="156" t="s">
        <v>40</v>
      </c>
      <c r="O131" s="55"/>
      <c r="P131" s="157">
        <f t="shared" si="1"/>
        <v>0</v>
      </c>
      <c r="Q131" s="157">
        <v>0</v>
      </c>
      <c r="R131" s="157">
        <f t="shared" si="2"/>
        <v>0</v>
      </c>
      <c r="S131" s="157">
        <v>0</v>
      </c>
      <c r="T131" s="158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59" t="s">
        <v>163</v>
      </c>
      <c r="AT131" s="159" t="s">
        <v>159</v>
      </c>
      <c r="AU131" s="159" t="s">
        <v>102</v>
      </c>
      <c r="AY131" s="14" t="s">
        <v>157</v>
      </c>
      <c r="BE131" s="160">
        <f t="shared" si="4"/>
        <v>0</v>
      </c>
      <c r="BF131" s="160">
        <f t="shared" si="5"/>
        <v>0</v>
      </c>
      <c r="BG131" s="160">
        <f t="shared" si="6"/>
        <v>0</v>
      </c>
      <c r="BH131" s="160">
        <f t="shared" si="7"/>
        <v>0</v>
      </c>
      <c r="BI131" s="160">
        <f t="shared" si="8"/>
        <v>0</v>
      </c>
      <c r="BJ131" s="14" t="s">
        <v>102</v>
      </c>
      <c r="BK131" s="160">
        <f t="shared" si="9"/>
        <v>0</v>
      </c>
      <c r="BL131" s="14" t="s">
        <v>163</v>
      </c>
      <c r="BM131" s="159" t="s">
        <v>1056</v>
      </c>
    </row>
    <row r="132" spans="1:65" s="2" customFormat="1" ht="36">
      <c r="A132" s="29"/>
      <c r="B132" s="146"/>
      <c r="C132" s="147" t="s">
        <v>177</v>
      </c>
      <c r="D132" s="147" t="s">
        <v>159</v>
      </c>
      <c r="E132" s="148" t="s">
        <v>683</v>
      </c>
      <c r="F132" s="149" t="s">
        <v>684</v>
      </c>
      <c r="G132" s="150" t="s">
        <v>175</v>
      </c>
      <c r="H132" s="151">
        <v>382.66399999999999</v>
      </c>
      <c r="I132" s="152"/>
      <c r="J132" s="153">
        <f t="shared" si="0"/>
        <v>0</v>
      </c>
      <c r="K132" s="154"/>
      <c r="L132" s="30"/>
      <c r="M132" s="155" t="s">
        <v>1</v>
      </c>
      <c r="N132" s="156" t="s">
        <v>40</v>
      </c>
      <c r="O132" s="55"/>
      <c r="P132" s="157">
        <f t="shared" si="1"/>
        <v>0</v>
      </c>
      <c r="Q132" s="157">
        <v>0</v>
      </c>
      <c r="R132" s="157">
        <f t="shared" si="2"/>
        <v>0</v>
      </c>
      <c r="S132" s="157">
        <v>0</v>
      </c>
      <c r="T132" s="158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9" t="s">
        <v>163</v>
      </c>
      <c r="AT132" s="159" t="s">
        <v>159</v>
      </c>
      <c r="AU132" s="159" t="s">
        <v>102</v>
      </c>
      <c r="AY132" s="14" t="s">
        <v>157</v>
      </c>
      <c r="BE132" s="160">
        <f t="shared" si="4"/>
        <v>0</v>
      </c>
      <c r="BF132" s="160">
        <f t="shared" si="5"/>
        <v>0</v>
      </c>
      <c r="BG132" s="160">
        <f t="shared" si="6"/>
        <v>0</v>
      </c>
      <c r="BH132" s="160">
        <f t="shared" si="7"/>
        <v>0</v>
      </c>
      <c r="BI132" s="160">
        <f t="shared" si="8"/>
        <v>0</v>
      </c>
      <c r="BJ132" s="14" t="s">
        <v>102</v>
      </c>
      <c r="BK132" s="160">
        <f t="shared" si="9"/>
        <v>0</v>
      </c>
      <c r="BL132" s="14" t="s">
        <v>163</v>
      </c>
      <c r="BM132" s="159" t="s">
        <v>1057</v>
      </c>
    </row>
    <row r="133" spans="1:65" s="2" customFormat="1" ht="24">
      <c r="A133" s="29"/>
      <c r="B133" s="146"/>
      <c r="C133" s="147" t="s">
        <v>181</v>
      </c>
      <c r="D133" s="147" t="s">
        <v>159</v>
      </c>
      <c r="E133" s="148" t="s">
        <v>686</v>
      </c>
      <c r="F133" s="149" t="s">
        <v>687</v>
      </c>
      <c r="G133" s="150" t="s">
        <v>162</v>
      </c>
      <c r="H133" s="151">
        <v>2319.8000000000002</v>
      </c>
      <c r="I133" s="152"/>
      <c r="J133" s="153">
        <f t="shared" si="0"/>
        <v>0</v>
      </c>
      <c r="K133" s="154"/>
      <c r="L133" s="30"/>
      <c r="M133" s="155" t="s">
        <v>1</v>
      </c>
      <c r="N133" s="156" t="s">
        <v>40</v>
      </c>
      <c r="O133" s="55"/>
      <c r="P133" s="157">
        <f t="shared" si="1"/>
        <v>0</v>
      </c>
      <c r="Q133" s="157">
        <v>8.4999999999999995E-4</v>
      </c>
      <c r="R133" s="157">
        <f t="shared" si="2"/>
        <v>1.97183</v>
      </c>
      <c r="S133" s="157">
        <v>0</v>
      </c>
      <c r="T133" s="158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9" t="s">
        <v>163</v>
      </c>
      <c r="AT133" s="159" t="s">
        <v>159</v>
      </c>
      <c r="AU133" s="159" t="s">
        <v>102</v>
      </c>
      <c r="AY133" s="14" t="s">
        <v>157</v>
      </c>
      <c r="BE133" s="160">
        <f t="shared" si="4"/>
        <v>0</v>
      </c>
      <c r="BF133" s="160">
        <f t="shared" si="5"/>
        <v>0</v>
      </c>
      <c r="BG133" s="160">
        <f t="shared" si="6"/>
        <v>0</v>
      </c>
      <c r="BH133" s="160">
        <f t="shared" si="7"/>
        <v>0</v>
      </c>
      <c r="BI133" s="160">
        <f t="shared" si="8"/>
        <v>0</v>
      </c>
      <c r="BJ133" s="14" t="s">
        <v>102</v>
      </c>
      <c r="BK133" s="160">
        <f t="shared" si="9"/>
        <v>0</v>
      </c>
      <c r="BL133" s="14" t="s">
        <v>163</v>
      </c>
      <c r="BM133" s="159" t="s">
        <v>1058</v>
      </c>
    </row>
    <row r="134" spans="1:65" s="2" customFormat="1" ht="24">
      <c r="A134" s="29"/>
      <c r="B134" s="146"/>
      <c r="C134" s="147" t="s">
        <v>185</v>
      </c>
      <c r="D134" s="147" t="s">
        <v>159</v>
      </c>
      <c r="E134" s="148" t="s">
        <v>689</v>
      </c>
      <c r="F134" s="149" t="s">
        <v>690</v>
      </c>
      <c r="G134" s="150" t="s">
        <v>162</v>
      </c>
      <c r="H134" s="151">
        <v>2319.8000000000002</v>
      </c>
      <c r="I134" s="152"/>
      <c r="J134" s="153">
        <f t="shared" si="0"/>
        <v>0</v>
      </c>
      <c r="K134" s="154"/>
      <c r="L134" s="30"/>
      <c r="M134" s="155" t="s">
        <v>1</v>
      </c>
      <c r="N134" s="156" t="s">
        <v>40</v>
      </c>
      <c r="O134" s="55"/>
      <c r="P134" s="157">
        <f t="shared" si="1"/>
        <v>0</v>
      </c>
      <c r="Q134" s="157">
        <v>0</v>
      </c>
      <c r="R134" s="157">
        <f t="shared" si="2"/>
        <v>0</v>
      </c>
      <c r="S134" s="157">
        <v>0</v>
      </c>
      <c r="T134" s="158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9" t="s">
        <v>163</v>
      </c>
      <c r="AT134" s="159" t="s">
        <v>159</v>
      </c>
      <c r="AU134" s="159" t="s">
        <v>102</v>
      </c>
      <c r="AY134" s="14" t="s">
        <v>157</v>
      </c>
      <c r="BE134" s="160">
        <f t="shared" si="4"/>
        <v>0</v>
      </c>
      <c r="BF134" s="160">
        <f t="shared" si="5"/>
        <v>0</v>
      </c>
      <c r="BG134" s="160">
        <f t="shared" si="6"/>
        <v>0</v>
      </c>
      <c r="BH134" s="160">
        <f t="shared" si="7"/>
        <v>0</v>
      </c>
      <c r="BI134" s="160">
        <f t="shared" si="8"/>
        <v>0</v>
      </c>
      <c r="BJ134" s="14" t="s">
        <v>102</v>
      </c>
      <c r="BK134" s="160">
        <f t="shared" si="9"/>
        <v>0</v>
      </c>
      <c r="BL134" s="14" t="s">
        <v>163</v>
      </c>
      <c r="BM134" s="159" t="s">
        <v>1059</v>
      </c>
    </row>
    <row r="135" spans="1:65" s="2" customFormat="1" ht="36">
      <c r="A135" s="29"/>
      <c r="B135" s="146"/>
      <c r="C135" s="147" t="s">
        <v>189</v>
      </c>
      <c r="D135" s="147" t="s">
        <v>159</v>
      </c>
      <c r="E135" s="148" t="s">
        <v>596</v>
      </c>
      <c r="F135" s="149" t="s">
        <v>597</v>
      </c>
      <c r="G135" s="150" t="s">
        <v>175</v>
      </c>
      <c r="H135" s="151">
        <v>390.69299999999998</v>
      </c>
      <c r="I135" s="152"/>
      <c r="J135" s="153">
        <f t="shared" si="0"/>
        <v>0</v>
      </c>
      <c r="K135" s="154"/>
      <c r="L135" s="30"/>
      <c r="M135" s="155" t="s">
        <v>1</v>
      </c>
      <c r="N135" s="156" t="s">
        <v>40</v>
      </c>
      <c r="O135" s="55"/>
      <c r="P135" s="157">
        <f t="shared" si="1"/>
        <v>0</v>
      </c>
      <c r="Q135" s="157">
        <v>0</v>
      </c>
      <c r="R135" s="157">
        <f t="shared" si="2"/>
        <v>0</v>
      </c>
      <c r="S135" s="157">
        <v>0</v>
      </c>
      <c r="T135" s="158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9" t="s">
        <v>163</v>
      </c>
      <c r="AT135" s="159" t="s">
        <v>159</v>
      </c>
      <c r="AU135" s="159" t="s">
        <v>102</v>
      </c>
      <c r="AY135" s="14" t="s">
        <v>157</v>
      </c>
      <c r="BE135" s="160">
        <f t="shared" si="4"/>
        <v>0</v>
      </c>
      <c r="BF135" s="160">
        <f t="shared" si="5"/>
        <v>0</v>
      </c>
      <c r="BG135" s="160">
        <f t="shared" si="6"/>
        <v>0</v>
      </c>
      <c r="BH135" s="160">
        <f t="shared" si="7"/>
        <v>0</v>
      </c>
      <c r="BI135" s="160">
        <f t="shared" si="8"/>
        <v>0</v>
      </c>
      <c r="BJ135" s="14" t="s">
        <v>102</v>
      </c>
      <c r="BK135" s="160">
        <f t="shared" si="9"/>
        <v>0</v>
      </c>
      <c r="BL135" s="14" t="s">
        <v>163</v>
      </c>
      <c r="BM135" s="159" t="s">
        <v>1060</v>
      </c>
    </row>
    <row r="136" spans="1:65" s="2" customFormat="1" ht="44.25" customHeight="1">
      <c r="A136" s="29"/>
      <c r="B136" s="146"/>
      <c r="C136" s="147" t="s">
        <v>193</v>
      </c>
      <c r="D136" s="147" t="s">
        <v>159</v>
      </c>
      <c r="E136" s="148" t="s">
        <v>599</v>
      </c>
      <c r="F136" s="149" t="s">
        <v>600</v>
      </c>
      <c r="G136" s="150" t="s">
        <v>175</v>
      </c>
      <c r="H136" s="151">
        <v>390.69299999999998</v>
      </c>
      <c r="I136" s="152"/>
      <c r="J136" s="153">
        <f t="shared" si="0"/>
        <v>0</v>
      </c>
      <c r="K136" s="154"/>
      <c r="L136" s="30"/>
      <c r="M136" s="155" t="s">
        <v>1</v>
      </c>
      <c r="N136" s="156" t="s">
        <v>40</v>
      </c>
      <c r="O136" s="55"/>
      <c r="P136" s="157">
        <f t="shared" si="1"/>
        <v>0</v>
      </c>
      <c r="Q136" s="157">
        <v>0</v>
      </c>
      <c r="R136" s="157">
        <f t="shared" si="2"/>
        <v>0</v>
      </c>
      <c r="S136" s="157">
        <v>0</v>
      </c>
      <c r="T136" s="158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9" t="s">
        <v>163</v>
      </c>
      <c r="AT136" s="159" t="s">
        <v>159</v>
      </c>
      <c r="AU136" s="159" t="s">
        <v>102</v>
      </c>
      <c r="AY136" s="14" t="s">
        <v>157</v>
      </c>
      <c r="BE136" s="160">
        <f t="shared" si="4"/>
        <v>0</v>
      </c>
      <c r="BF136" s="160">
        <f t="shared" si="5"/>
        <v>0</v>
      </c>
      <c r="BG136" s="160">
        <f t="shared" si="6"/>
        <v>0</v>
      </c>
      <c r="BH136" s="160">
        <f t="shared" si="7"/>
        <v>0</v>
      </c>
      <c r="BI136" s="160">
        <f t="shared" si="8"/>
        <v>0</v>
      </c>
      <c r="BJ136" s="14" t="s">
        <v>102</v>
      </c>
      <c r="BK136" s="160">
        <f t="shared" si="9"/>
        <v>0</v>
      </c>
      <c r="BL136" s="14" t="s">
        <v>163</v>
      </c>
      <c r="BM136" s="159" t="s">
        <v>1061</v>
      </c>
    </row>
    <row r="137" spans="1:65" s="2" customFormat="1" ht="24">
      <c r="A137" s="29"/>
      <c r="B137" s="146"/>
      <c r="C137" s="147" t="s">
        <v>116</v>
      </c>
      <c r="D137" s="147" t="s">
        <v>159</v>
      </c>
      <c r="E137" s="148" t="s">
        <v>1062</v>
      </c>
      <c r="F137" s="149" t="s">
        <v>1063</v>
      </c>
      <c r="G137" s="150" t="s">
        <v>175</v>
      </c>
      <c r="H137" s="151">
        <v>884.85199999999998</v>
      </c>
      <c r="I137" s="152"/>
      <c r="J137" s="153">
        <f t="shared" si="0"/>
        <v>0</v>
      </c>
      <c r="K137" s="154"/>
      <c r="L137" s="30"/>
      <c r="M137" s="155" t="s">
        <v>1</v>
      </c>
      <c r="N137" s="156" t="s">
        <v>40</v>
      </c>
      <c r="O137" s="55"/>
      <c r="P137" s="157">
        <f t="shared" si="1"/>
        <v>0</v>
      </c>
      <c r="Q137" s="157">
        <v>0</v>
      </c>
      <c r="R137" s="157">
        <f t="shared" si="2"/>
        <v>0</v>
      </c>
      <c r="S137" s="157">
        <v>0</v>
      </c>
      <c r="T137" s="158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9" t="s">
        <v>163</v>
      </c>
      <c r="AT137" s="159" t="s">
        <v>159</v>
      </c>
      <c r="AU137" s="159" t="s">
        <v>102</v>
      </c>
      <c r="AY137" s="14" t="s">
        <v>157</v>
      </c>
      <c r="BE137" s="160">
        <f t="shared" si="4"/>
        <v>0</v>
      </c>
      <c r="BF137" s="160">
        <f t="shared" si="5"/>
        <v>0</v>
      </c>
      <c r="BG137" s="160">
        <f t="shared" si="6"/>
        <v>0</v>
      </c>
      <c r="BH137" s="160">
        <f t="shared" si="7"/>
        <v>0</v>
      </c>
      <c r="BI137" s="160">
        <f t="shared" si="8"/>
        <v>0</v>
      </c>
      <c r="BJ137" s="14" t="s">
        <v>102</v>
      </c>
      <c r="BK137" s="160">
        <f t="shared" si="9"/>
        <v>0</v>
      </c>
      <c r="BL137" s="14" t="s">
        <v>163</v>
      </c>
      <c r="BM137" s="159" t="s">
        <v>1064</v>
      </c>
    </row>
    <row r="138" spans="1:65" s="2" customFormat="1" ht="21.75" customHeight="1">
      <c r="A138" s="29"/>
      <c r="B138" s="146"/>
      <c r="C138" s="147" t="s">
        <v>119</v>
      </c>
      <c r="D138" s="147" t="s">
        <v>159</v>
      </c>
      <c r="E138" s="148" t="s">
        <v>606</v>
      </c>
      <c r="F138" s="149" t="s">
        <v>607</v>
      </c>
      <c r="G138" s="150" t="s">
        <v>175</v>
      </c>
      <c r="H138" s="151">
        <v>390.69299999999998</v>
      </c>
      <c r="I138" s="152"/>
      <c r="J138" s="153">
        <f t="shared" si="0"/>
        <v>0</v>
      </c>
      <c r="K138" s="154"/>
      <c r="L138" s="30"/>
      <c r="M138" s="155" t="s">
        <v>1</v>
      </c>
      <c r="N138" s="156" t="s">
        <v>40</v>
      </c>
      <c r="O138" s="55"/>
      <c r="P138" s="157">
        <f t="shared" si="1"/>
        <v>0</v>
      </c>
      <c r="Q138" s="157">
        <v>0</v>
      </c>
      <c r="R138" s="157">
        <f t="shared" si="2"/>
        <v>0</v>
      </c>
      <c r="S138" s="157">
        <v>0</v>
      </c>
      <c r="T138" s="158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9" t="s">
        <v>163</v>
      </c>
      <c r="AT138" s="159" t="s">
        <v>159</v>
      </c>
      <c r="AU138" s="159" t="s">
        <v>102</v>
      </c>
      <c r="AY138" s="14" t="s">
        <v>157</v>
      </c>
      <c r="BE138" s="160">
        <f t="shared" si="4"/>
        <v>0</v>
      </c>
      <c r="BF138" s="160">
        <f t="shared" si="5"/>
        <v>0</v>
      </c>
      <c r="BG138" s="160">
        <f t="shared" si="6"/>
        <v>0</v>
      </c>
      <c r="BH138" s="160">
        <f t="shared" si="7"/>
        <v>0</v>
      </c>
      <c r="BI138" s="160">
        <f t="shared" si="8"/>
        <v>0</v>
      </c>
      <c r="BJ138" s="14" t="s">
        <v>102</v>
      </c>
      <c r="BK138" s="160">
        <f t="shared" si="9"/>
        <v>0</v>
      </c>
      <c r="BL138" s="14" t="s">
        <v>163</v>
      </c>
      <c r="BM138" s="159" t="s">
        <v>1065</v>
      </c>
    </row>
    <row r="139" spans="1:65" s="2" customFormat="1" ht="24">
      <c r="A139" s="29"/>
      <c r="B139" s="146"/>
      <c r="C139" s="147" t="s">
        <v>203</v>
      </c>
      <c r="D139" s="147" t="s">
        <v>159</v>
      </c>
      <c r="E139" s="148" t="s">
        <v>237</v>
      </c>
      <c r="F139" s="149" t="s">
        <v>238</v>
      </c>
      <c r="G139" s="150" t="s">
        <v>227</v>
      </c>
      <c r="H139" s="151">
        <v>586.04</v>
      </c>
      <c r="I139" s="152"/>
      <c r="J139" s="153">
        <f t="shared" si="0"/>
        <v>0</v>
      </c>
      <c r="K139" s="154"/>
      <c r="L139" s="30"/>
      <c r="M139" s="155" t="s">
        <v>1</v>
      </c>
      <c r="N139" s="156" t="s">
        <v>40</v>
      </c>
      <c r="O139" s="55"/>
      <c r="P139" s="157">
        <f t="shared" si="1"/>
        <v>0</v>
      </c>
      <c r="Q139" s="157">
        <v>0</v>
      </c>
      <c r="R139" s="157">
        <f t="shared" si="2"/>
        <v>0</v>
      </c>
      <c r="S139" s="157">
        <v>0</v>
      </c>
      <c r="T139" s="158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9" t="s">
        <v>163</v>
      </c>
      <c r="AT139" s="159" t="s">
        <v>159</v>
      </c>
      <c r="AU139" s="159" t="s">
        <v>102</v>
      </c>
      <c r="AY139" s="14" t="s">
        <v>157</v>
      </c>
      <c r="BE139" s="160">
        <f t="shared" si="4"/>
        <v>0</v>
      </c>
      <c r="BF139" s="160">
        <f t="shared" si="5"/>
        <v>0</v>
      </c>
      <c r="BG139" s="160">
        <f t="shared" si="6"/>
        <v>0</v>
      </c>
      <c r="BH139" s="160">
        <f t="shared" si="7"/>
        <v>0</v>
      </c>
      <c r="BI139" s="160">
        <f t="shared" si="8"/>
        <v>0</v>
      </c>
      <c r="BJ139" s="14" t="s">
        <v>102</v>
      </c>
      <c r="BK139" s="160">
        <f t="shared" si="9"/>
        <v>0</v>
      </c>
      <c r="BL139" s="14" t="s">
        <v>163</v>
      </c>
      <c r="BM139" s="159" t="s">
        <v>1066</v>
      </c>
    </row>
    <row r="140" spans="1:65" s="2" customFormat="1" ht="33" customHeight="1">
      <c r="A140" s="29"/>
      <c r="B140" s="146"/>
      <c r="C140" s="147" t="s">
        <v>207</v>
      </c>
      <c r="D140" s="147" t="s">
        <v>159</v>
      </c>
      <c r="E140" s="148" t="s">
        <v>841</v>
      </c>
      <c r="F140" s="149" t="s">
        <v>842</v>
      </c>
      <c r="G140" s="150" t="s">
        <v>175</v>
      </c>
      <c r="H140" s="151">
        <v>884.85199999999998</v>
      </c>
      <c r="I140" s="152"/>
      <c r="J140" s="153">
        <f t="shared" si="0"/>
        <v>0</v>
      </c>
      <c r="K140" s="154"/>
      <c r="L140" s="30"/>
      <c r="M140" s="155" t="s">
        <v>1</v>
      </c>
      <c r="N140" s="156" t="s">
        <v>40</v>
      </c>
      <c r="O140" s="55"/>
      <c r="P140" s="157">
        <f t="shared" si="1"/>
        <v>0</v>
      </c>
      <c r="Q140" s="157">
        <v>0</v>
      </c>
      <c r="R140" s="157">
        <f t="shared" si="2"/>
        <v>0</v>
      </c>
      <c r="S140" s="157">
        <v>0</v>
      </c>
      <c r="T140" s="158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9" t="s">
        <v>163</v>
      </c>
      <c r="AT140" s="159" t="s">
        <v>159</v>
      </c>
      <c r="AU140" s="159" t="s">
        <v>102</v>
      </c>
      <c r="AY140" s="14" t="s">
        <v>157</v>
      </c>
      <c r="BE140" s="160">
        <f t="shared" si="4"/>
        <v>0</v>
      </c>
      <c r="BF140" s="160">
        <f t="shared" si="5"/>
        <v>0</v>
      </c>
      <c r="BG140" s="160">
        <f t="shared" si="6"/>
        <v>0</v>
      </c>
      <c r="BH140" s="160">
        <f t="shared" si="7"/>
        <v>0</v>
      </c>
      <c r="BI140" s="160">
        <f t="shared" si="8"/>
        <v>0</v>
      </c>
      <c r="BJ140" s="14" t="s">
        <v>102</v>
      </c>
      <c r="BK140" s="160">
        <f t="shared" si="9"/>
        <v>0</v>
      </c>
      <c r="BL140" s="14" t="s">
        <v>163</v>
      </c>
      <c r="BM140" s="159" t="s">
        <v>1067</v>
      </c>
    </row>
    <row r="141" spans="1:65" s="2" customFormat="1" ht="24">
      <c r="A141" s="29"/>
      <c r="B141" s="146"/>
      <c r="C141" s="147" t="s">
        <v>211</v>
      </c>
      <c r="D141" s="147" t="s">
        <v>159</v>
      </c>
      <c r="E141" s="148" t="s">
        <v>699</v>
      </c>
      <c r="F141" s="149" t="s">
        <v>700</v>
      </c>
      <c r="G141" s="150" t="s">
        <v>175</v>
      </c>
      <c r="H141" s="151">
        <v>304.334</v>
      </c>
      <c r="I141" s="152"/>
      <c r="J141" s="153">
        <f t="shared" si="0"/>
        <v>0</v>
      </c>
      <c r="K141" s="154"/>
      <c r="L141" s="30"/>
      <c r="M141" s="155" t="s">
        <v>1</v>
      </c>
      <c r="N141" s="156" t="s">
        <v>40</v>
      </c>
      <c r="O141" s="55"/>
      <c r="P141" s="157">
        <f t="shared" si="1"/>
        <v>0</v>
      </c>
      <c r="Q141" s="157">
        <v>0</v>
      </c>
      <c r="R141" s="157">
        <f t="shared" si="2"/>
        <v>0</v>
      </c>
      <c r="S141" s="157">
        <v>0</v>
      </c>
      <c r="T141" s="158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9" t="s">
        <v>163</v>
      </c>
      <c r="AT141" s="159" t="s">
        <v>159</v>
      </c>
      <c r="AU141" s="159" t="s">
        <v>102</v>
      </c>
      <c r="AY141" s="14" t="s">
        <v>157</v>
      </c>
      <c r="BE141" s="160">
        <f t="shared" si="4"/>
        <v>0</v>
      </c>
      <c r="BF141" s="160">
        <f t="shared" si="5"/>
        <v>0</v>
      </c>
      <c r="BG141" s="160">
        <f t="shared" si="6"/>
        <v>0</v>
      </c>
      <c r="BH141" s="160">
        <f t="shared" si="7"/>
        <v>0</v>
      </c>
      <c r="BI141" s="160">
        <f t="shared" si="8"/>
        <v>0</v>
      </c>
      <c r="BJ141" s="14" t="s">
        <v>102</v>
      </c>
      <c r="BK141" s="160">
        <f t="shared" si="9"/>
        <v>0</v>
      </c>
      <c r="BL141" s="14" t="s">
        <v>163</v>
      </c>
      <c r="BM141" s="159" t="s">
        <v>1068</v>
      </c>
    </row>
    <row r="142" spans="1:65" s="2" customFormat="1" ht="16.5" customHeight="1">
      <c r="A142" s="29"/>
      <c r="B142" s="146"/>
      <c r="C142" s="161" t="s">
        <v>215</v>
      </c>
      <c r="D142" s="161" t="s">
        <v>224</v>
      </c>
      <c r="E142" s="162" t="s">
        <v>702</v>
      </c>
      <c r="F142" s="163" t="s">
        <v>703</v>
      </c>
      <c r="G142" s="164" t="s">
        <v>227</v>
      </c>
      <c r="H142" s="165">
        <v>517.36800000000005</v>
      </c>
      <c r="I142" s="166"/>
      <c r="J142" s="167">
        <f t="shared" si="0"/>
        <v>0</v>
      </c>
      <c r="K142" s="168"/>
      <c r="L142" s="169"/>
      <c r="M142" s="170" t="s">
        <v>1</v>
      </c>
      <c r="N142" s="171" t="s">
        <v>40</v>
      </c>
      <c r="O142" s="55"/>
      <c r="P142" s="157">
        <f t="shared" si="1"/>
        <v>0</v>
      </c>
      <c r="Q142" s="157">
        <v>1</v>
      </c>
      <c r="R142" s="157">
        <f t="shared" si="2"/>
        <v>517.36800000000005</v>
      </c>
      <c r="S142" s="157">
        <v>0</v>
      </c>
      <c r="T142" s="158">
        <f t="shared" si="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9" t="s">
        <v>189</v>
      </c>
      <c r="AT142" s="159" t="s">
        <v>224</v>
      </c>
      <c r="AU142" s="159" t="s">
        <v>102</v>
      </c>
      <c r="AY142" s="14" t="s">
        <v>157</v>
      </c>
      <c r="BE142" s="160">
        <f t="shared" si="4"/>
        <v>0</v>
      </c>
      <c r="BF142" s="160">
        <f t="shared" si="5"/>
        <v>0</v>
      </c>
      <c r="BG142" s="160">
        <f t="shared" si="6"/>
        <v>0</v>
      </c>
      <c r="BH142" s="160">
        <f t="shared" si="7"/>
        <v>0</v>
      </c>
      <c r="BI142" s="160">
        <f t="shared" si="8"/>
        <v>0</v>
      </c>
      <c r="BJ142" s="14" t="s">
        <v>102</v>
      </c>
      <c r="BK142" s="160">
        <f t="shared" si="9"/>
        <v>0</v>
      </c>
      <c r="BL142" s="14" t="s">
        <v>163</v>
      </c>
      <c r="BM142" s="159" t="s">
        <v>1069</v>
      </c>
    </row>
    <row r="143" spans="1:65" s="2" customFormat="1" ht="21.75" customHeight="1">
      <c r="A143" s="29"/>
      <c r="B143" s="146"/>
      <c r="C143" s="147" t="s">
        <v>219</v>
      </c>
      <c r="D143" s="147" t="s">
        <v>159</v>
      </c>
      <c r="E143" s="148" t="s">
        <v>266</v>
      </c>
      <c r="F143" s="149" t="s">
        <v>267</v>
      </c>
      <c r="G143" s="150" t="s">
        <v>162</v>
      </c>
      <c r="H143" s="151">
        <v>791.45</v>
      </c>
      <c r="I143" s="152"/>
      <c r="J143" s="153">
        <f t="shared" si="0"/>
        <v>0</v>
      </c>
      <c r="K143" s="154"/>
      <c r="L143" s="30"/>
      <c r="M143" s="155" t="s">
        <v>1</v>
      </c>
      <c r="N143" s="156" t="s">
        <v>40</v>
      </c>
      <c r="O143" s="55"/>
      <c r="P143" s="157">
        <f t="shared" si="1"/>
        <v>0</v>
      </c>
      <c r="Q143" s="157">
        <v>0</v>
      </c>
      <c r="R143" s="157">
        <f t="shared" si="2"/>
        <v>0</v>
      </c>
      <c r="S143" s="157">
        <v>0</v>
      </c>
      <c r="T143" s="158">
        <f t="shared" si="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9" t="s">
        <v>163</v>
      </c>
      <c r="AT143" s="159" t="s">
        <v>159</v>
      </c>
      <c r="AU143" s="159" t="s">
        <v>102</v>
      </c>
      <c r="AY143" s="14" t="s">
        <v>157</v>
      </c>
      <c r="BE143" s="160">
        <f t="shared" si="4"/>
        <v>0</v>
      </c>
      <c r="BF143" s="160">
        <f t="shared" si="5"/>
        <v>0</v>
      </c>
      <c r="BG143" s="160">
        <f t="shared" si="6"/>
        <v>0</v>
      </c>
      <c r="BH143" s="160">
        <f t="shared" si="7"/>
        <v>0</v>
      </c>
      <c r="BI143" s="160">
        <f t="shared" si="8"/>
        <v>0</v>
      </c>
      <c r="BJ143" s="14" t="s">
        <v>102</v>
      </c>
      <c r="BK143" s="160">
        <f t="shared" si="9"/>
        <v>0</v>
      </c>
      <c r="BL143" s="14" t="s">
        <v>163</v>
      </c>
      <c r="BM143" s="159" t="s">
        <v>1070</v>
      </c>
    </row>
    <row r="144" spans="1:65" s="12" customFormat="1" ht="22.9" customHeight="1">
      <c r="B144" s="133"/>
      <c r="D144" s="134" t="s">
        <v>73</v>
      </c>
      <c r="E144" s="144" t="s">
        <v>163</v>
      </c>
      <c r="F144" s="144" t="s">
        <v>372</v>
      </c>
      <c r="I144" s="136"/>
      <c r="J144" s="145">
        <f>BK144</f>
        <v>0</v>
      </c>
      <c r="L144" s="133"/>
      <c r="M144" s="138"/>
      <c r="N144" s="139"/>
      <c r="O144" s="139"/>
      <c r="P144" s="140">
        <f>SUM(P145:P147)</f>
        <v>0</v>
      </c>
      <c r="Q144" s="139"/>
      <c r="R144" s="140">
        <f>SUM(R145:R147)</f>
        <v>150.43604999999999</v>
      </c>
      <c r="S144" s="139"/>
      <c r="T144" s="141">
        <f>SUM(T145:T147)</f>
        <v>0</v>
      </c>
      <c r="AR144" s="134" t="s">
        <v>82</v>
      </c>
      <c r="AT144" s="142" t="s">
        <v>73</v>
      </c>
      <c r="AU144" s="142" t="s">
        <v>82</v>
      </c>
      <c r="AY144" s="134" t="s">
        <v>157</v>
      </c>
      <c r="BK144" s="143">
        <f>SUM(BK145:BK147)</f>
        <v>0</v>
      </c>
    </row>
    <row r="145" spans="1:65" s="2" customFormat="1" ht="33" customHeight="1">
      <c r="A145" s="29"/>
      <c r="B145" s="146"/>
      <c r="C145" s="147" t="s">
        <v>223</v>
      </c>
      <c r="D145" s="147" t="s">
        <v>159</v>
      </c>
      <c r="E145" s="148" t="s">
        <v>1071</v>
      </c>
      <c r="F145" s="149" t="s">
        <v>1072</v>
      </c>
      <c r="G145" s="150" t="s">
        <v>175</v>
      </c>
      <c r="H145" s="151">
        <v>79.144999999999996</v>
      </c>
      <c r="I145" s="152"/>
      <c r="J145" s="153">
        <f>ROUND(I145*H145,2)</f>
        <v>0</v>
      </c>
      <c r="K145" s="154"/>
      <c r="L145" s="30"/>
      <c r="M145" s="155" t="s">
        <v>1</v>
      </c>
      <c r="N145" s="156" t="s">
        <v>40</v>
      </c>
      <c r="O145" s="55"/>
      <c r="P145" s="157">
        <f>O145*H145</f>
        <v>0</v>
      </c>
      <c r="Q145" s="157">
        <v>1.8907700000000001</v>
      </c>
      <c r="R145" s="157">
        <f>Q145*H145</f>
        <v>149.64499000000001</v>
      </c>
      <c r="S145" s="157">
        <v>0</v>
      </c>
      <c r="T145" s="158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9" t="s">
        <v>163</v>
      </c>
      <c r="AT145" s="159" t="s">
        <v>159</v>
      </c>
      <c r="AU145" s="159" t="s">
        <v>102</v>
      </c>
      <c r="AY145" s="14" t="s">
        <v>157</v>
      </c>
      <c r="BE145" s="160">
        <f>IF(N145="základná",J145,0)</f>
        <v>0</v>
      </c>
      <c r="BF145" s="160">
        <f>IF(N145="znížená",J145,0)</f>
        <v>0</v>
      </c>
      <c r="BG145" s="160">
        <f>IF(N145="zákl. prenesená",J145,0)</f>
        <v>0</v>
      </c>
      <c r="BH145" s="160">
        <f>IF(N145="zníž. prenesená",J145,0)</f>
        <v>0</v>
      </c>
      <c r="BI145" s="160">
        <f>IF(N145="nulová",J145,0)</f>
        <v>0</v>
      </c>
      <c r="BJ145" s="14" t="s">
        <v>102</v>
      </c>
      <c r="BK145" s="160">
        <f>ROUND(I145*H145,2)</f>
        <v>0</v>
      </c>
      <c r="BL145" s="14" t="s">
        <v>163</v>
      </c>
      <c r="BM145" s="159" t="s">
        <v>1073</v>
      </c>
    </row>
    <row r="146" spans="1:65" s="2" customFormat="1" ht="24">
      <c r="A146" s="29"/>
      <c r="B146" s="146"/>
      <c r="C146" s="147" t="s">
        <v>229</v>
      </c>
      <c r="D146" s="147" t="s">
        <v>159</v>
      </c>
      <c r="E146" s="148" t="s">
        <v>386</v>
      </c>
      <c r="F146" s="149" t="s">
        <v>387</v>
      </c>
      <c r="G146" s="150" t="s">
        <v>175</v>
      </c>
      <c r="H146" s="151">
        <v>0.35099999999999998</v>
      </c>
      <c r="I146" s="152"/>
      <c r="J146" s="153">
        <f>ROUND(I146*H146,2)</f>
        <v>0</v>
      </c>
      <c r="K146" s="154"/>
      <c r="L146" s="30"/>
      <c r="M146" s="155" t="s">
        <v>1</v>
      </c>
      <c r="N146" s="156" t="s">
        <v>40</v>
      </c>
      <c r="O146" s="55"/>
      <c r="P146" s="157">
        <f>O146*H146</f>
        <v>0</v>
      </c>
      <c r="Q146" s="157">
        <v>2.1922799999999998</v>
      </c>
      <c r="R146" s="157">
        <f>Q146*H146</f>
        <v>0.76949000000000001</v>
      </c>
      <c r="S146" s="157">
        <v>0</v>
      </c>
      <c r="T146" s="158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9" t="s">
        <v>163</v>
      </c>
      <c r="AT146" s="159" t="s">
        <v>159</v>
      </c>
      <c r="AU146" s="159" t="s">
        <v>102</v>
      </c>
      <c r="AY146" s="14" t="s">
        <v>157</v>
      </c>
      <c r="BE146" s="160">
        <f>IF(N146="základná",J146,0)</f>
        <v>0</v>
      </c>
      <c r="BF146" s="160">
        <f>IF(N146="znížená",J146,0)</f>
        <v>0</v>
      </c>
      <c r="BG146" s="160">
        <f>IF(N146="zákl. prenesená",J146,0)</f>
        <v>0</v>
      </c>
      <c r="BH146" s="160">
        <f>IF(N146="zníž. prenesená",J146,0)</f>
        <v>0</v>
      </c>
      <c r="BI146" s="160">
        <f>IF(N146="nulová",J146,0)</f>
        <v>0</v>
      </c>
      <c r="BJ146" s="14" t="s">
        <v>102</v>
      </c>
      <c r="BK146" s="160">
        <f>ROUND(I146*H146,2)</f>
        <v>0</v>
      </c>
      <c r="BL146" s="14" t="s">
        <v>163</v>
      </c>
      <c r="BM146" s="159" t="s">
        <v>1074</v>
      </c>
    </row>
    <row r="147" spans="1:65" s="2" customFormat="1" ht="33" customHeight="1">
      <c r="A147" s="29"/>
      <c r="B147" s="146"/>
      <c r="C147" s="147" t="s">
        <v>233</v>
      </c>
      <c r="D147" s="147" t="s">
        <v>159</v>
      </c>
      <c r="E147" s="148" t="s">
        <v>871</v>
      </c>
      <c r="F147" s="149" t="s">
        <v>872</v>
      </c>
      <c r="G147" s="150" t="s">
        <v>162</v>
      </c>
      <c r="H147" s="151">
        <v>4.68</v>
      </c>
      <c r="I147" s="152"/>
      <c r="J147" s="153">
        <f>ROUND(I147*H147,2)</f>
        <v>0</v>
      </c>
      <c r="K147" s="154"/>
      <c r="L147" s="30"/>
      <c r="M147" s="155" t="s">
        <v>1</v>
      </c>
      <c r="N147" s="156" t="s">
        <v>40</v>
      </c>
      <c r="O147" s="55"/>
      <c r="P147" s="157">
        <f>O147*H147</f>
        <v>0</v>
      </c>
      <c r="Q147" s="157">
        <v>4.6100000000000004E-3</v>
      </c>
      <c r="R147" s="157">
        <f>Q147*H147</f>
        <v>2.1569999999999999E-2</v>
      </c>
      <c r="S147" s="157">
        <v>0</v>
      </c>
      <c r="T147" s="158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9" t="s">
        <v>163</v>
      </c>
      <c r="AT147" s="159" t="s">
        <v>159</v>
      </c>
      <c r="AU147" s="159" t="s">
        <v>102</v>
      </c>
      <c r="AY147" s="14" t="s">
        <v>157</v>
      </c>
      <c r="BE147" s="160">
        <f>IF(N147="základná",J147,0)</f>
        <v>0</v>
      </c>
      <c r="BF147" s="160">
        <f>IF(N147="znížená",J147,0)</f>
        <v>0</v>
      </c>
      <c r="BG147" s="160">
        <f>IF(N147="zákl. prenesená",J147,0)</f>
        <v>0</v>
      </c>
      <c r="BH147" s="160">
        <f>IF(N147="zníž. prenesená",J147,0)</f>
        <v>0</v>
      </c>
      <c r="BI147" s="160">
        <f>IF(N147="nulová",J147,0)</f>
        <v>0</v>
      </c>
      <c r="BJ147" s="14" t="s">
        <v>102</v>
      </c>
      <c r="BK147" s="160">
        <f>ROUND(I147*H147,2)</f>
        <v>0</v>
      </c>
      <c r="BL147" s="14" t="s">
        <v>163</v>
      </c>
      <c r="BM147" s="159" t="s">
        <v>1075</v>
      </c>
    </row>
    <row r="148" spans="1:65" s="12" customFormat="1" ht="22.9" customHeight="1">
      <c r="B148" s="133"/>
      <c r="D148" s="134" t="s">
        <v>73</v>
      </c>
      <c r="E148" s="144" t="s">
        <v>189</v>
      </c>
      <c r="F148" s="144" t="s">
        <v>724</v>
      </c>
      <c r="I148" s="136"/>
      <c r="J148" s="145">
        <f>BK148</f>
        <v>0</v>
      </c>
      <c r="L148" s="133"/>
      <c r="M148" s="138"/>
      <c r="N148" s="139"/>
      <c r="O148" s="139"/>
      <c r="P148" s="140">
        <f>SUM(P149:P209)</f>
        <v>0</v>
      </c>
      <c r="Q148" s="139"/>
      <c r="R148" s="140">
        <f>SUM(R149:R209)</f>
        <v>6.4539900000000001</v>
      </c>
      <c r="S148" s="139"/>
      <c r="T148" s="141">
        <f>SUM(T149:T209)</f>
        <v>0</v>
      </c>
      <c r="AR148" s="134" t="s">
        <v>82</v>
      </c>
      <c r="AT148" s="142" t="s">
        <v>73</v>
      </c>
      <c r="AU148" s="142" t="s">
        <v>82</v>
      </c>
      <c r="AY148" s="134" t="s">
        <v>157</v>
      </c>
      <c r="BK148" s="143">
        <f>SUM(BK149:BK209)</f>
        <v>0</v>
      </c>
    </row>
    <row r="149" spans="1:65" s="2" customFormat="1" ht="24">
      <c r="A149" s="29"/>
      <c r="B149" s="146"/>
      <c r="C149" s="147" t="s">
        <v>7</v>
      </c>
      <c r="D149" s="147" t="s">
        <v>159</v>
      </c>
      <c r="E149" s="148" t="s">
        <v>1076</v>
      </c>
      <c r="F149" s="149" t="s">
        <v>1077</v>
      </c>
      <c r="G149" s="150" t="s">
        <v>342</v>
      </c>
      <c r="H149" s="151">
        <v>5</v>
      </c>
      <c r="I149" s="152"/>
      <c r="J149" s="153">
        <f t="shared" ref="J149:J180" si="10">ROUND(I149*H149,2)</f>
        <v>0</v>
      </c>
      <c r="K149" s="154"/>
      <c r="L149" s="30"/>
      <c r="M149" s="155" t="s">
        <v>1</v>
      </c>
      <c r="N149" s="156" t="s">
        <v>40</v>
      </c>
      <c r="O149" s="55"/>
      <c r="P149" s="157">
        <f t="shared" ref="P149:P180" si="11">O149*H149</f>
        <v>0</v>
      </c>
      <c r="Q149" s="157">
        <v>3.82E-3</v>
      </c>
      <c r="R149" s="157">
        <f t="shared" ref="R149:R180" si="12">Q149*H149</f>
        <v>1.9099999999999999E-2</v>
      </c>
      <c r="S149" s="157">
        <v>0</v>
      </c>
      <c r="T149" s="158">
        <f t="shared" ref="T149:T180" si="13"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9" t="s">
        <v>163</v>
      </c>
      <c r="AT149" s="159" t="s">
        <v>159</v>
      </c>
      <c r="AU149" s="159" t="s">
        <v>102</v>
      </c>
      <c r="AY149" s="14" t="s">
        <v>157</v>
      </c>
      <c r="BE149" s="160">
        <f t="shared" ref="BE149:BE180" si="14">IF(N149="základná",J149,0)</f>
        <v>0</v>
      </c>
      <c r="BF149" s="160">
        <f t="shared" ref="BF149:BF180" si="15">IF(N149="znížená",J149,0)</f>
        <v>0</v>
      </c>
      <c r="BG149" s="160">
        <f t="shared" ref="BG149:BG180" si="16">IF(N149="zákl. prenesená",J149,0)</f>
        <v>0</v>
      </c>
      <c r="BH149" s="160">
        <f t="shared" ref="BH149:BH180" si="17">IF(N149="zníž. prenesená",J149,0)</f>
        <v>0</v>
      </c>
      <c r="BI149" s="160">
        <f t="shared" ref="BI149:BI180" si="18">IF(N149="nulová",J149,0)</f>
        <v>0</v>
      </c>
      <c r="BJ149" s="14" t="s">
        <v>102</v>
      </c>
      <c r="BK149" s="160">
        <f t="shared" ref="BK149:BK180" si="19">ROUND(I149*H149,2)</f>
        <v>0</v>
      </c>
      <c r="BL149" s="14" t="s">
        <v>163</v>
      </c>
      <c r="BM149" s="159" t="s">
        <v>1078</v>
      </c>
    </row>
    <row r="150" spans="1:65" s="2" customFormat="1" ht="24">
      <c r="A150" s="29"/>
      <c r="B150" s="146"/>
      <c r="C150" s="161" t="s">
        <v>240</v>
      </c>
      <c r="D150" s="161" t="s">
        <v>224</v>
      </c>
      <c r="E150" s="162" t="s">
        <v>1079</v>
      </c>
      <c r="F150" s="163" t="s">
        <v>1080</v>
      </c>
      <c r="G150" s="164" t="s">
        <v>342</v>
      </c>
      <c r="H150" s="165">
        <v>5</v>
      </c>
      <c r="I150" s="166"/>
      <c r="J150" s="167">
        <f t="shared" si="10"/>
        <v>0</v>
      </c>
      <c r="K150" s="168"/>
      <c r="L150" s="169"/>
      <c r="M150" s="170" t="s">
        <v>1</v>
      </c>
      <c r="N150" s="171" t="s">
        <v>40</v>
      </c>
      <c r="O150" s="55"/>
      <c r="P150" s="157">
        <f t="shared" si="11"/>
        <v>0</v>
      </c>
      <c r="Q150" s="157">
        <v>9.5999999999999992E-3</v>
      </c>
      <c r="R150" s="157">
        <f t="shared" si="12"/>
        <v>4.8000000000000001E-2</v>
      </c>
      <c r="S150" s="157">
        <v>0</v>
      </c>
      <c r="T150" s="158">
        <f t="shared" si="1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9" t="s">
        <v>189</v>
      </c>
      <c r="AT150" s="159" t="s">
        <v>224</v>
      </c>
      <c r="AU150" s="159" t="s">
        <v>102</v>
      </c>
      <c r="AY150" s="14" t="s">
        <v>157</v>
      </c>
      <c r="BE150" s="160">
        <f t="shared" si="14"/>
        <v>0</v>
      </c>
      <c r="BF150" s="160">
        <f t="shared" si="15"/>
        <v>0</v>
      </c>
      <c r="BG150" s="160">
        <f t="shared" si="16"/>
        <v>0</v>
      </c>
      <c r="BH150" s="160">
        <f t="shared" si="17"/>
        <v>0</v>
      </c>
      <c r="BI150" s="160">
        <f t="shared" si="18"/>
        <v>0</v>
      </c>
      <c r="BJ150" s="14" t="s">
        <v>102</v>
      </c>
      <c r="BK150" s="160">
        <f t="shared" si="19"/>
        <v>0</v>
      </c>
      <c r="BL150" s="14" t="s">
        <v>163</v>
      </c>
      <c r="BM150" s="159" t="s">
        <v>1081</v>
      </c>
    </row>
    <row r="151" spans="1:65" s="2" customFormat="1" ht="24">
      <c r="A151" s="29"/>
      <c r="B151" s="146"/>
      <c r="C151" s="147" t="s">
        <v>244</v>
      </c>
      <c r="D151" s="147" t="s">
        <v>159</v>
      </c>
      <c r="E151" s="148" t="s">
        <v>1082</v>
      </c>
      <c r="F151" s="149" t="s">
        <v>1083</v>
      </c>
      <c r="G151" s="150" t="s">
        <v>342</v>
      </c>
      <c r="H151" s="151">
        <v>5</v>
      </c>
      <c r="I151" s="152"/>
      <c r="J151" s="153">
        <f t="shared" si="10"/>
        <v>0</v>
      </c>
      <c r="K151" s="154"/>
      <c r="L151" s="30"/>
      <c r="M151" s="155" t="s">
        <v>1</v>
      </c>
      <c r="N151" s="156" t="s">
        <v>40</v>
      </c>
      <c r="O151" s="55"/>
      <c r="P151" s="157">
        <f t="shared" si="11"/>
        <v>0</v>
      </c>
      <c r="Q151" s="157">
        <v>3.82E-3</v>
      </c>
      <c r="R151" s="157">
        <f t="shared" si="12"/>
        <v>1.9099999999999999E-2</v>
      </c>
      <c r="S151" s="157">
        <v>0</v>
      </c>
      <c r="T151" s="158">
        <f t="shared" si="1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9" t="s">
        <v>163</v>
      </c>
      <c r="AT151" s="159" t="s">
        <v>159</v>
      </c>
      <c r="AU151" s="159" t="s">
        <v>102</v>
      </c>
      <c r="AY151" s="14" t="s">
        <v>157</v>
      </c>
      <c r="BE151" s="160">
        <f t="shared" si="14"/>
        <v>0</v>
      </c>
      <c r="BF151" s="160">
        <f t="shared" si="15"/>
        <v>0</v>
      </c>
      <c r="BG151" s="160">
        <f t="shared" si="16"/>
        <v>0</v>
      </c>
      <c r="BH151" s="160">
        <f t="shared" si="17"/>
        <v>0</v>
      </c>
      <c r="BI151" s="160">
        <f t="shared" si="18"/>
        <v>0</v>
      </c>
      <c r="BJ151" s="14" t="s">
        <v>102</v>
      </c>
      <c r="BK151" s="160">
        <f t="shared" si="19"/>
        <v>0</v>
      </c>
      <c r="BL151" s="14" t="s">
        <v>163</v>
      </c>
      <c r="BM151" s="159" t="s">
        <v>1084</v>
      </c>
    </row>
    <row r="152" spans="1:65" s="2" customFormat="1" ht="16.5" customHeight="1">
      <c r="A152" s="29"/>
      <c r="B152" s="146"/>
      <c r="C152" s="161" t="s">
        <v>248</v>
      </c>
      <c r="D152" s="161" t="s">
        <v>224</v>
      </c>
      <c r="E152" s="162" t="s">
        <v>1085</v>
      </c>
      <c r="F152" s="163" t="s">
        <v>1086</v>
      </c>
      <c r="G152" s="164" t="s">
        <v>342</v>
      </c>
      <c r="H152" s="165">
        <v>5</v>
      </c>
      <c r="I152" s="166"/>
      <c r="J152" s="167">
        <f t="shared" si="10"/>
        <v>0</v>
      </c>
      <c r="K152" s="168"/>
      <c r="L152" s="169"/>
      <c r="M152" s="170" t="s">
        <v>1</v>
      </c>
      <c r="N152" s="171" t="s">
        <v>40</v>
      </c>
      <c r="O152" s="55"/>
      <c r="P152" s="157">
        <f t="shared" si="11"/>
        <v>0</v>
      </c>
      <c r="Q152" s="157">
        <v>2.5000000000000001E-2</v>
      </c>
      <c r="R152" s="157">
        <f t="shared" si="12"/>
        <v>0.125</v>
      </c>
      <c r="S152" s="157">
        <v>0</v>
      </c>
      <c r="T152" s="158">
        <f t="shared" si="1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59" t="s">
        <v>189</v>
      </c>
      <c r="AT152" s="159" t="s">
        <v>224</v>
      </c>
      <c r="AU152" s="159" t="s">
        <v>102</v>
      </c>
      <c r="AY152" s="14" t="s">
        <v>157</v>
      </c>
      <c r="BE152" s="160">
        <f t="shared" si="14"/>
        <v>0</v>
      </c>
      <c r="BF152" s="160">
        <f t="shared" si="15"/>
        <v>0</v>
      </c>
      <c r="BG152" s="160">
        <f t="shared" si="16"/>
        <v>0</v>
      </c>
      <c r="BH152" s="160">
        <f t="shared" si="17"/>
        <v>0</v>
      </c>
      <c r="BI152" s="160">
        <f t="shared" si="18"/>
        <v>0</v>
      </c>
      <c r="BJ152" s="14" t="s">
        <v>102</v>
      </c>
      <c r="BK152" s="160">
        <f t="shared" si="19"/>
        <v>0</v>
      </c>
      <c r="BL152" s="14" t="s">
        <v>163</v>
      </c>
      <c r="BM152" s="159" t="s">
        <v>1087</v>
      </c>
    </row>
    <row r="153" spans="1:65" s="2" customFormat="1" ht="33" customHeight="1">
      <c r="A153" s="29"/>
      <c r="B153" s="146"/>
      <c r="C153" s="147" t="s">
        <v>252</v>
      </c>
      <c r="D153" s="147" t="s">
        <v>159</v>
      </c>
      <c r="E153" s="148" t="s">
        <v>1088</v>
      </c>
      <c r="F153" s="149" t="s">
        <v>1089</v>
      </c>
      <c r="G153" s="150" t="s">
        <v>171</v>
      </c>
      <c r="H153" s="151">
        <v>17</v>
      </c>
      <c r="I153" s="152"/>
      <c r="J153" s="153">
        <f t="shared" si="10"/>
        <v>0</v>
      </c>
      <c r="K153" s="154"/>
      <c r="L153" s="30"/>
      <c r="M153" s="155" t="s">
        <v>1</v>
      </c>
      <c r="N153" s="156" t="s">
        <v>40</v>
      </c>
      <c r="O153" s="55"/>
      <c r="P153" s="157">
        <f t="shared" si="11"/>
        <v>0</v>
      </c>
      <c r="Q153" s="157">
        <v>0</v>
      </c>
      <c r="R153" s="157">
        <f t="shared" si="12"/>
        <v>0</v>
      </c>
      <c r="S153" s="157">
        <v>0</v>
      </c>
      <c r="T153" s="158">
        <f t="shared" si="1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59" t="s">
        <v>163</v>
      </c>
      <c r="AT153" s="159" t="s">
        <v>159</v>
      </c>
      <c r="AU153" s="159" t="s">
        <v>102</v>
      </c>
      <c r="AY153" s="14" t="s">
        <v>157</v>
      </c>
      <c r="BE153" s="160">
        <f t="shared" si="14"/>
        <v>0</v>
      </c>
      <c r="BF153" s="160">
        <f t="shared" si="15"/>
        <v>0</v>
      </c>
      <c r="BG153" s="160">
        <f t="shared" si="16"/>
        <v>0</v>
      </c>
      <c r="BH153" s="160">
        <f t="shared" si="17"/>
        <v>0</v>
      </c>
      <c r="BI153" s="160">
        <f t="shared" si="18"/>
        <v>0</v>
      </c>
      <c r="BJ153" s="14" t="s">
        <v>102</v>
      </c>
      <c r="BK153" s="160">
        <f t="shared" si="19"/>
        <v>0</v>
      </c>
      <c r="BL153" s="14" t="s">
        <v>163</v>
      </c>
      <c r="BM153" s="159" t="s">
        <v>1090</v>
      </c>
    </row>
    <row r="154" spans="1:65" s="2" customFormat="1" ht="16.5" customHeight="1">
      <c r="A154" s="29"/>
      <c r="B154" s="146"/>
      <c r="C154" s="161" t="s">
        <v>256</v>
      </c>
      <c r="D154" s="161" t="s">
        <v>224</v>
      </c>
      <c r="E154" s="162" t="s">
        <v>1091</v>
      </c>
      <c r="F154" s="163" t="s">
        <v>1092</v>
      </c>
      <c r="G154" s="164" t="s">
        <v>171</v>
      </c>
      <c r="H154" s="165">
        <v>17</v>
      </c>
      <c r="I154" s="166"/>
      <c r="J154" s="167">
        <f t="shared" si="10"/>
        <v>0</v>
      </c>
      <c r="K154" s="168"/>
      <c r="L154" s="169"/>
      <c r="M154" s="170" t="s">
        <v>1</v>
      </c>
      <c r="N154" s="171" t="s">
        <v>40</v>
      </c>
      <c r="O154" s="55"/>
      <c r="P154" s="157">
        <f t="shared" si="11"/>
        <v>0</v>
      </c>
      <c r="Q154" s="157">
        <v>4.7800000000000004E-3</v>
      </c>
      <c r="R154" s="157">
        <f t="shared" si="12"/>
        <v>8.1259999999999999E-2</v>
      </c>
      <c r="S154" s="157">
        <v>0</v>
      </c>
      <c r="T154" s="158">
        <f t="shared" si="1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59" t="s">
        <v>1093</v>
      </c>
      <c r="AT154" s="159" t="s">
        <v>224</v>
      </c>
      <c r="AU154" s="159" t="s">
        <v>102</v>
      </c>
      <c r="AY154" s="14" t="s">
        <v>157</v>
      </c>
      <c r="BE154" s="160">
        <f t="shared" si="14"/>
        <v>0</v>
      </c>
      <c r="BF154" s="160">
        <f t="shared" si="15"/>
        <v>0</v>
      </c>
      <c r="BG154" s="160">
        <f t="shared" si="16"/>
        <v>0</v>
      </c>
      <c r="BH154" s="160">
        <f t="shared" si="17"/>
        <v>0</v>
      </c>
      <c r="BI154" s="160">
        <f t="shared" si="18"/>
        <v>0</v>
      </c>
      <c r="BJ154" s="14" t="s">
        <v>102</v>
      </c>
      <c r="BK154" s="160">
        <f t="shared" si="19"/>
        <v>0</v>
      </c>
      <c r="BL154" s="14" t="s">
        <v>1093</v>
      </c>
      <c r="BM154" s="159" t="s">
        <v>1094</v>
      </c>
    </row>
    <row r="155" spans="1:65" s="2" customFormat="1" ht="24">
      <c r="A155" s="29"/>
      <c r="B155" s="146"/>
      <c r="C155" s="147" t="s">
        <v>260</v>
      </c>
      <c r="D155" s="147" t="s">
        <v>159</v>
      </c>
      <c r="E155" s="148" t="s">
        <v>1095</v>
      </c>
      <c r="F155" s="149" t="s">
        <v>1096</v>
      </c>
      <c r="G155" s="150" t="s">
        <v>342</v>
      </c>
      <c r="H155" s="151">
        <v>2</v>
      </c>
      <c r="I155" s="152"/>
      <c r="J155" s="153">
        <f t="shared" si="10"/>
        <v>0</v>
      </c>
      <c r="K155" s="154"/>
      <c r="L155" s="30"/>
      <c r="M155" s="155" t="s">
        <v>1</v>
      </c>
      <c r="N155" s="156" t="s">
        <v>40</v>
      </c>
      <c r="O155" s="55"/>
      <c r="P155" s="157">
        <f t="shared" si="11"/>
        <v>0</v>
      </c>
      <c r="Q155" s="157">
        <v>3.8E-3</v>
      </c>
      <c r="R155" s="157">
        <f t="shared" si="12"/>
        <v>7.6E-3</v>
      </c>
      <c r="S155" s="157">
        <v>0</v>
      </c>
      <c r="T155" s="158">
        <f t="shared" si="1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59" t="s">
        <v>163</v>
      </c>
      <c r="AT155" s="159" t="s">
        <v>159</v>
      </c>
      <c r="AU155" s="159" t="s">
        <v>102</v>
      </c>
      <c r="AY155" s="14" t="s">
        <v>157</v>
      </c>
      <c r="BE155" s="160">
        <f t="shared" si="14"/>
        <v>0</v>
      </c>
      <c r="BF155" s="160">
        <f t="shared" si="15"/>
        <v>0</v>
      </c>
      <c r="BG155" s="160">
        <f t="shared" si="16"/>
        <v>0</v>
      </c>
      <c r="BH155" s="160">
        <f t="shared" si="17"/>
        <v>0</v>
      </c>
      <c r="BI155" s="160">
        <f t="shared" si="18"/>
        <v>0</v>
      </c>
      <c r="BJ155" s="14" t="s">
        <v>102</v>
      </c>
      <c r="BK155" s="160">
        <f t="shared" si="19"/>
        <v>0</v>
      </c>
      <c r="BL155" s="14" t="s">
        <v>163</v>
      </c>
      <c r="BM155" s="159" t="s">
        <v>1097</v>
      </c>
    </row>
    <row r="156" spans="1:65" s="2" customFormat="1" ht="24">
      <c r="A156" s="29"/>
      <c r="B156" s="146"/>
      <c r="C156" s="161" t="s">
        <v>265</v>
      </c>
      <c r="D156" s="161" t="s">
        <v>224</v>
      </c>
      <c r="E156" s="162" t="s">
        <v>1098</v>
      </c>
      <c r="F156" s="163" t="s">
        <v>1099</v>
      </c>
      <c r="G156" s="164" t="s">
        <v>342</v>
      </c>
      <c r="H156" s="165">
        <v>2</v>
      </c>
      <c r="I156" s="166"/>
      <c r="J156" s="167">
        <f t="shared" si="10"/>
        <v>0</v>
      </c>
      <c r="K156" s="168"/>
      <c r="L156" s="169"/>
      <c r="M156" s="170" t="s">
        <v>1</v>
      </c>
      <c r="N156" s="171" t="s">
        <v>40</v>
      </c>
      <c r="O156" s="55"/>
      <c r="P156" s="157">
        <f t="shared" si="11"/>
        <v>0</v>
      </c>
      <c r="Q156" s="157">
        <v>9.7999999999999997E-3</v>
      </c>
      <c r="R156" s="157">
        <f t="shared" si="12"/>
        <v>1.9599999999999999E-2</v>
      </c>
      <c r="S156" s="157">
        <v>0</v>
      </c>
      <c r="T156" s="158">
        <f t="shared" si="1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59" t="s">
        <v>189</v>
      </c>
      <c r="AT156" s="159" t="s">
        <v>224</v>
      </c>
      <c r="AU156" s="159" t="s">
        <v>102</v>
      </c>
      <c r="AY156" s="14" t="s">
        <v>157</v>
      </c>
      <c r="BE156" s="160">
        <f t="shared" si="14"/>
        <v>0</v>
      </c>
      <c r="BF156" s="160">
        <f t="shared" si="15"/>
        <v>0</v>
      </c>
      <c r="BG156" s="160">
        <f t="shared" si="16"/>
        <v>0</v>
      </c>
      <c r="BH156" s="160">
        <f t="shared" si="17"/>
        <v>0</v>
      </c>
      <c r="BI156" s="160">
        <f t="shared" si="18"/>
        <v>0</v>
      </c>
      <c r="BJ156" s="14" t="s">
        <v>102</v>
      </c>
      <c r="BK156" s="160">
        <f t="shared" si="19"/>
        <v>0</v>
      </c>
      <c r="BL156" s="14" t="s">
        <v>163</v>
      </c>
      <c r="BM156" s="159" t="s">
        <v>1100</v>
      </c>
    </row>
    <row r="157" spans="1:65" s="2" customFormat="1" ht="24">
      <c r="A157" s="29"/>
      <c r="B157" s="146"/>
      <c r="C157" s="147" t="s">
        <v>269</v>
      </c>
      <c r="D157" s="147" t="s">
        <v>159</v>
      </c>
      <c r="E157" s="148" t="s">
        <v>1101</v>
      </c>
      <c r="F157" s="149" t="s">
        <v>1102</v>
      </c>
      <c r="G157" s="150" t="s">
        <v>342</v>
      </c>
      <c r="H157" s="151">
        <v>2</v>
      </c>
      <c r="I157" s="152"/>
      <c r="J157" s="153">
        <f t="shared" si="10"/>
        <v>0</v>
      </c>
      <c r="K157" s="154"/>
      <c r="L157" s="30"/>
      <c r="M157" s="155" t="s">
        <v>1</v>
      </c>
      <c r="N157" s="156" t="s">
        <v>40</v>
      </c>
      <c r="O157" s="55"/>
      <c r="P157" s="157">
        <f t="shared" si="11"/>
        <v>0</v>
      </c>
      <c r="Q157" s="157">
        <v>0</v>
      </c>
      <c r="R157" s="157">
        <f t="shared" si="12"/>
        <v>0</v>
      </c>
      <c r="S157" s="157">
        <v>0</v>
      </c>
      <c r="T157" s="158">
        <f t="shared" si="1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59" t="s">
        <v>163</v>
      </c>
      <c r="AT157" s="159" t="s">
        <v>159</v>
      </c>
      <c r="AU157" s="159" t="s">
        <v>102</v>
      </c>
      <c r="AY157" s="14" t="s">
        <v>157</v>
      </c>
      <c r="BE157" s="160">
        <f t="shared" si="14"/>
        <v>0</v>
      </c>
      <c r="BF157" s="160">
        <f t="shared" si="15"/>
        <v>0</v>
      </c>
      <c r="BG157" s="160">
        <f t="shared" si="16"/>
        <v>0</v>
      </c>
      <c r="BH157" s="160">
        <f t="shared" si="17"/>
        <v>0</v>
      </c>
      <c r="BI157" s="160">
        <f t="shared" si="18"/>
        <v>0</v>
      </c>
      <c r="BJ157" s="14" t="s">
        <v>102</v>
      </c>
      <c r="BK157" s="160">
        <f t="shared" si="19"/>
        <v>0</v>
      </c>
      <c r="BL157" s="14" t="s">
        <v>163</v>
      </c>
      <c r="BM157" s="159" t="s">
        <v>1103</v>
      </c>
    </row>
    <row r="158" spans="1:65" s="2" customFormat="1" ht="21.75" customHeight="1">
      <c r="A158" s="29"/>
      <c r="B158" s="146"/>
      <c r="C158" s="161" t="s">
        <v>273</v>
      </c>
      <c r="D158" s="161" t="s">
        <v>224</v>
      </c>
      <c r="E158" s="162" t="s">
        <v>1104</v>
      </c>
      <c r="F158" s="163" t="s">
        <v>1105</v>
      </c>
      <c r="G158" s="164" t="s">
        <v>342</v>
      </c>
      <c r="H158" s="165">
        <v>2</v>
      </c>
      <c r="I158" s="166"/>
      <c r="J158" s="167">
        <f t="shared" si="10"/>
        <v>0</v>
      </c>
      <c r="K158" s="168"/>
      <c r="L158" s="169"/>
      <c r="M158" s="170" t="s">
        <v>1</v>
      </c>
      <c r="N158" s="171" t="s">
        <v>40</v>
      </c>
      <c r="O158" s="55"/>
      <c r="P158" s="157">
        <f t="shared" si="11"/>
        <v>0</v>
      </c>
      <c r="Q158" s="157">
        <v>1.9E-2</v>
      </c>
      <c r="R158" s="157">
        <f t="shared" si="12"/>
        <v>3.7999999999999999E-2</v>
      </c>
      <c r="S158" s="157">
        <v>0</v>
      </c>
      <c r="T158" s="158">
        <f t="shared" si="1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59" t="s">
        <v>189</v>
      </c>
      <c r="AT158" s="159" t="s">
        <v>224</v>
      </c>
      <c r="AU158" s="159" t="s">
        <v>102</v>
      </c>
      <c r="AY158" s="14" t="s">
        <v>157</v>
      </c>
      <c r="BE158" s="160">
        <f t="shared" si="14"/>
        <v>0</v>
      </c>
      <c r="BF158" s="160">
        <f t="shared" si="15"/>
        <v>0</v>
      </c>
      <c r="BG158" s="160">
        <f t="shared" si="16"/>
        <v>0</v>
      </c>
      <c r="BH158" s="160">
        <f t="shared" si="17"/>
        <v>0</v>
      </c>
      <c r="BI158" s="160">
        <f t="shared" si="18"/>
        <v>0</v>
      </c>
      <c r="BJ158" s="14" t="s">
        <v>102</v>
      </c>
      <c r="BK158" s="160">
        <f t="shared" si="19"/>
        <v>0</v>
      </c>
      <c r="BL158" s="14" t="s">
        <v>163</v>
      </c>
      <c r="BM158" s="159" t="s">
        <v>1106</v>
      </c>
    </row>
    <row r="159" spans="1:65" s="2" customFormat="1" ht="36">
      <c r="A159" s="29"/>
      <c r="B159" s="146"/>
      <c r="C159" s="147" t="s">
        <v>278</v>
      </c>
      <c r="D159" s="147" t="s">
        <v>159</v>
      </c>
      <c r="E159" s="148" t="s">
        <v>1107</v>
      </c>
      <c r="F159" s="149" t="s">
        <v>1108</v>
      </c>
      <c r="G159" s="150" t="s">
        <v>171</v>
      </c>
      <c r="H159" s="151">
        <v>91.5</v>
      </c>
      <c r="I159" s="152"/>
      <c r="J159" s="153">
        <f t="shared" si="10"/>
        <v>0</v>
      </c>
      <c r="K159" s="154"/>
      <c r="L159" s="30"/>
      <c r="M159" s="155" t="s">
        <v>1</v>
      </c>
      <c r="N159" s="156" t="s">
        <v>40</v>
      </c>
      <c r="O159" s="55"/>
      <c r="P159" s="157">
        <f t="shared" si="11"/>
        <v>0</v>
      </c>
      <c r="Q159" s="157">
        <v>0</v>
      </c>
      <c r="R159" s="157">
        <f t="shared" si="12"/>
        <v>0</v>
      </c>
      <c r="S159" s="157">
        <v>0</v>
      </c>
      <c r="T159" s="158">
        <f t="shared" si="1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59" t="s">
        <v>163</v>
      </c>
      <c r="AT159" s="159" t="s">
        <v>159</v>
      </c>
      <c r="AU159" s="159" t="s">
        <v>102</v>
      </c>
      <c r="AY159" s="14" t="s">
        <v>157</v>
      </c>
      <c r="BE159" s="160">
        <f t="shared" si="14"/>
        <v>0</v>
      </c>
      <c r="BF159" s="160">
        <f t="shared" si="15"/>
        <v>0</v>
      </c>
      <c r="BG159" s="160">
        <f t="shared" si="16"/>
        <v>0</v>
      </c>
      <c r="BH159" s="160">
        <f t="shared" si="17"/>
        <v>0</v>
      </c>
      <c r="BI159" s="160">
        <f t="shared" si="18"/>
        <v>0</v>
      </c>
      <c r="BJ159" s="14" t="s">
        <v>102</v>
      </c>
      <c r="BK159" s="160">
        <f t="shared" si="19"/>
        <v>0</v>
      </c>
      <c r="BL159" s="14" t="s">
        <v>163</v>
      </c>
      <c r="BM159" s="159" t="s">
        <v>1109</v>
      </c>
    </row>
    <row r="160" spans="1:65" s="2" customFormat="1" ht="24">
      <c r="A160" s="29"/>
      <c r="B160" s="146"/>
      <c r="C160" s="161" t="s">
        <v>282</v>
      </c>
      <c r="D160" s="161" t="s">
        <v>224</v>
      </c>
      <c r="E160" s="162" t="s">
        <v>1110</v>
      </c>
      <c r="F160" s="163" t="s">
        <v>1111</v>
      </c>
      <c r="G160" s="164" t="s">
        <v>171</v>
      </c>
      <c r="H160" s="165">
        <v>92.873000000000005</v>
      </c>
      <c r="I160" s="166"/>
      <c r="J160" s="167">
        <f t="shared" si="10"/>
        <v>0</v>
      </c>
      <c r="K160" s="168"/>
      <c r="L160" s="169"/>
      <c r="M160" s="170" t="s">
        <v>1</v>
      </c>
      <c r="N160" s="171" t="s">
        <v>40</v>
      </c>
      <c r="O160" s="55"/>
      <c r="P160" s="157">
        <f t="shared" si="11"/>
        <v>0</v>
      </c>
      <c r="Q160" s="157">
        <v>1.9000000000000001E-4</v>
      </c>
      <c r="R160" s="157">
        <f t="shared" si="12"/>
        <v>1.7649999999999999E-2</v>
      </c>
      <c r="S160" s="157">
        <v>0</v>
      </c>
      <c r="T160" s="158">
        <f t="shared" si="1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59" t="s">
        <v>189</v>
      </c>
      <c r="AT160" s="159" t="s">
        <v>224</v>
      </c>
      <c r="AU160" s="159" t="s">
        <v>102</v>
      </c>
      <c r="AY160" s="14" t="s">
        <v>157</v>
      </c>
      <c r="BE160" s="160">
        <f t="shared" si="14"/>
        <v>0</v>
      </c>
      <c r="BF160" s="160">
        <f t="shared" si="15"/>
        <v>0</v>
      </c>
      <c r="BG160" s="160">
        <f t="shared" si="16"/>
        <v>0</v>
      </c>
      <c r="BH160" s="160">
        <f t="shared" si="17"/>
        <v>0</v>
      </c>
      <c r="BI160" s="160">
        <f t="shared" si="18"/>
        <v>0</v>
      </c>
      <c r="BJ160" s="14" t="s">
        <v>102</v>
      </c>
      <c r="BK160" s="160">
        <f t="shared" si="19"/>
        <v>0</v>
      </c>
      <c r="BL160" s="14" t="s">
        <v>163</v>
      </c>
      <c r="BM160" s="159" t="s">
        <v>1112</v>
      </c>
    </row>
    <row r="161" spans="1:65" s="2" customFormat="1" ht="36">
      <c r="A161" s="29"/>
      <c r="B161" s="146"/>
      <c r="C161" s="147" t="s">
        <v>286</v>
      </c>
      <c r="D161" s="147" t="s">
        <v>159</v>
      </c>
      <c r="E161" s="148" t="s">
        <v>1113</v>
      </c>
      <c r="F161" s="149" t="s">
        <v>1114</v>
      </c>
      <c r="G161" s="150" t="s">
        <v>171</v>
      </c>
      <c r="H161" s="151">
        <v>59</v>
      </c>
      <c r="I161" s="152"/>
      <c r="J161" s="153">
        <f t="shared" si="10"/>
        <v>0</v>
      </c>
      <c r="K161" s="154"/>
      <c r="L161" s="30"/>
      <c r="M161" s="155" t="s">
        <v>1</v>
      </c>
      <c r="N161" s="156" t="s">
        <v>40</v>
      </c>
      <c r="O161" s="55"/>
      <c r="P161" s="157">
        <f t="shared" si="11"/>
        <v>0</v>
      </c>
      <c r="Q161" s="157">
        <v>0</v>
      </c>
      <c r="R161" s="157">
        <f t="shared" si="12"/>
        <v>0</v>
      </c>
      <c r="S161" s="157">
        <v>0</v>
      </c>
      <c r="T161" s="158">
        <f t="shared" si="1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59" t="s">
        <v>163</v>
      </c>
      <c r="AT161" s="159" t="s">
        <v>159</v>
      </c>
      <c r="AU161" s="159" t="s">
        <v>102</v>
      </c>
      <c r="AY161" s="14" t="s">
        <v>157</v>
      </c>
      <c r="BE161" s="160">
        <f t="shared" si="14"/>
        <v>0</v>
      </c>
      <c r="BF161" s="160">
        <f t="shared" si="15"/>
        <v>0</v>
      </c>
      <c r="BG161" s="160">
        <f t="shared" si="16"/>
        <v>0</v>
      </c>
      <c r="BH161" s="160">
        <f t="shared" si="17"/>
        <v>0</v>
      </c>
      <c r="BI161" s="160">
        <f t="shared" si="18"/>
        <v>0</v>
      </c>
      <c r="BJ161" s="14" t="s">
        <v>102</v>
      </c>
      <c r="BK161" s="160">
        <f t="shared" si="19"/>
        <v>0</v>
      </c>
      <c r="BL161" s="14" t="s">
        <v>163</v>
      </c>
      <c r="BM161" s="159" t="s">
        <v>1115</v>
      </c>
    </row>
    <row r="162" spans="1:65" s="2" customFormat="1" ht="24">
      <c r="A162" s="29"/>
      <c r="B162" s="146"/>
      <c r="C162" s="161" t="s">
        <v>290</v>
      </c>
      <c r="D162" s="161" t="s">
        <v>224</v>
      </c>
      <c r="E162" s="162" t="s">
        <v>1116</v>
      </c>
      <c r="F162" s="163" t="s">
        <v>1117</v>
      </c>
      <c r="G162" s="164" t="s">
        <v>171</v>
      </c>
      <c r="H162" s="165">
        <v>59.884999999999998</v>
      </c>
      <c r="I162" s="166"/>
      <c r="J162" s="167">
        <f t="shared" si="10"/>
        <v>0</v>
      </c>
      <c r="K162" s="168"/>
      <c r="L162" s="169"/>
      <c r="M162" s="170" t="s">
        <v>1</v>
      </c>
      <c r="N162" s="171" t="s">
        <v>40</v>
      </c>
      <c r="O162" s="55"/>
      <c r="P162" s="157">
        <f t="shared" si="11"/>
        <v>0</v>
      </c>
      <c r="Q162" s="157">
        <v>1.0200000000000001E-3</v>
      </c>
      <c r="R162" s="157">
        <f t="shared" si="12"/>
        <v>6.1080000000000002E-2</v>
      </c>
      <c r="S162" s="157">
        <v>0</v>
      </c>
      <c r="T162" s="158">
        <f t="shared" si="1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59" t="s">
        <v>189</v>
      </c>
      <c r="AT162" s="159" t="s">
        <v>224</v>
      </c>
      <c r="AU162" s="159" t="s">
        <v>102</v>
      </c>
      <c r="AY162" s="14" t="s">
        <v>157</v>
      </c>
      <c r="BE162" s="160">
        <f t="shared" si="14"/>
        <v>0</v>
      </c>
      <c r="BF162" s="160">
        <f t="shared" si="15"/>
        <v>0</v>
      </c>
      <c r="BG162" s="160">
        <f t="shared" si="16"/>
        <v>0</v>
      </c>
      <c r="BH162" s="160">
        <f t="shared" si="17"/>
        <v>0</v>
      </c>
      <c r="BI162" s="160">
        <f t="shared" si="18"/>
        <v>0</v>
      </c>
      <c r="BJ162" s="14" t="s">
        <v>102</v>
      </c>
      <c r="BK162" s="160">
        <f t="shared" si="19"/>
        <v>0</v>
      </c>
      <c r="BL162" s="14" t="s">
        <v>163</v>
      </c>
      <c r="BM162" s="159" t="s">
        <v>1118</v>
      </c>
    </row>
    <row r="163" spans="1:65" s="2" customFormat="1" ht="36">
      <c r="A163" s="29"/>
      <c r="B163" s="146"/>
      <c r="C163" s="147" t="s">
        <v>294</v>
      </c>
      <c r="D163" s="147" t="s">
        <v>159</v>
      </c>
      <c r="E163" s="148" t="s">
        <v>1119</v>
      </c>
      <c r="F163" s="149" t="s">
        <v>1120</v>
      </c>
      <c r="G163" s="150" t="s">
        <v>171</v>
      </c>
      <c r="H163" s="151">
        <v>628</v>
      </c>
      <c r="I163" s="152"/>
      <c r="J163" s="153">
        <f t="shared" si="10"/>
        <v>0</v>
      </c>
      <c r="K163" s="154"/>
      <c r="L163" s="30"/>
      <c r="M163" s="155" t="s">
        <v>1</v>
      </c>
      <c r="N163" s="156" t="s">
        <v>40</v>
      </c>
      <c r="O163" s="55"/>
      <c r="P163" s="157">
        <f t="shared" si="11"/>
        <v>0</v>
      </c>
      <c r="Q163" s="157">
        <v>0</v>
      </c>
      <c r="R163" s="157">
        <f t="shared" si="12"/>
        <v>0</v>
      </c>
      <c r="S163" s="157">
        <v>0</v>
      </c>
      <c r="T163" s="158">
        <f t="shared" si="1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59" t="s">
        <v>163</v>
      </c>
      <c r="AT163" s="159" t="s">
        <v>159</v>
      </c>
      <c r="AU163" s="159" t="s">
        <v>102</v>
      </c>
      <c r="AY163" s="14" t="s">
        <v>157</v>
      </c>
      <c r="BE163" s="160">
        <f t="shared" si="14"/>
        <v>0</v>
      </c>
      <c r="BF163" s="160">
        <f t="shared" si="15"/>
        <v>0</v>
      </c>
      <c r="BG163" s="160">
        <f t="shared" si="16"/>
        <v>0</v>
      </c>
      <c r="BH163" s="160">
        <f t="shared" si="17"/>
        <v>0</v>
      </c>
      <c r="BI163" s="160">
        <f t="shared" si="18"/>
        <v>0</v>
      </c>
      <c r="BJ163" s="14" t="s">
        <v>102</v>
      </c>
      <c r="BK163" s="160">
        <f t="shared" si="19"/>
        <v>0</v>
      </c>
      <c r="BL163" s="14" t="s">
        <v>163</v>
      </c>
      <c r="BM163" s="159" t="s">
        <v>1121</v>
      </c>
    </row>
    <row r="164" spans="1:65" s="2" customFormat="1" ht="24">
      <c r="A164" s="29"/>
      <c r="B164" s="146"/>
      <c r="C164" s="161" t="s">
        <v>298</v>
      </c>
      <c r="D164" s="161" t="s">
        <v>224</v>
      </c>
      <c r="E164" s="162" t="s">
        <v>1122</v>
      </c>
      <c r="F164" s="163" t="s">
        <v>1123</v>
      </c>
      <c r="G164" s="164" t="s">
        <v>171</v>
      </c>
      <c r="H164" s="165">
        <v>637.41999999999996</v>
      </c>
      <c r="I164" s="166"/>
      <c r="J164" s="167">
        <f t="shared" si="10"/>
        <v>0</v>
      </c>
      <c r="K164" s="168"/>
      <c r="L164" s="169"/>
      <c r="M164" s="170" t="s">
        <v>1</v>
      </c>
      <c r="N164" s="171" t="s">
        <v>40</v>
      </c>
      <c r="O164" s="55"/>
      <c r="P164" s="157">
        <f t="shared" si="11"/>
        <v>0</v>
      </c>
      <c r="Q164" s="157">
        <v>2.5999999999999999E-3</v>
      </c>
      <c r="R164" s="157">
        <f t="shared" si="12"/>
        <v>1.6572899999999999</v>
      </c>
      <c r="S164" s="157">
        <v>0</v>
      </c>
      <c r="T164" s="158">
        <f t="shared" si="1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59" t="s">
        <v>189</v>
      </c>
      <c r="AT164" s="159" t="s">
        <v>224</v>
      </c>
      <c r="AU164" s="159" t="s">
        <v>102</v>
      </c>
      <c r="AY164" s="14" t="s">
        <v>157</v>
      </c>
      <c r="BE164" s="160">
        <f t="shared" si="14"/>
        <v>0</v>
      </c>
      <c r="BF164" s="160">
        <f t="shared" si="15"/>
        <v>0</v>
      </c>
      <c r="BG164" s="160">
        <f t="shared" si="16"/>
        <v>0</v>
      </c>
      <c r="BH164" s="160">
        <f t="shared" si="17"/>
        <v>0</v>
      </c>
      <c r="BI164" s="160">
        <f t="shared" si="18"/>
        <v>0</v>
      </c>
      <c r="BJ164" s="14" t="s">
        <v>102</v>
      </c>
      <c r="BK164" s="160">
        <f t="shared" si="19"/>
        <v>0</v>
      </c>
      <c r="BL164" s="14" t="s">
        <v>163</v>
      </c>
      <c r="BM164" s="159" t="s">
        <v>1124</v>
      </c>
    </row>
    <row r="165" spans="1:65" s="2" customFormat="1" ht="33" customHeight="1">
      <c r="A165" s="29"/>
      <c r="B165" s="146"/>
      <c r="C165" s="147" t="s">
        <v>302</v>
      </c>
      <c r="D165" s="147" t="s">
        <v>159</v>
      </c>
      <c r="E165" s="148" t="s">
        <v>1125</v>
      </c>
      <c r="F165" s="149" t="s">
        <v>1126</v>
      </c>
      <c r="G165" s="150" t="s">
        <v>171</v>
      </c>
      <c r="H165" s="151">
        <v>29.5</v>
      </c>
      <c r="I165" s="152"/>
      <c r="J165" s="153">
        <f t="shared" si="10"/>
        <v>0</v>
      </c>
      <c r="K165" s="154"/>
      <c r="L165" s="30"/>
      <c r="M165" s="155" t="s">
        <v>1</v>
      </c>
      <c r="N165" s="156" t="s">
        <v>40</v>
      </c>
      <c r="O165" s="55"/>
      <c r="P165" s="157">
        <f t="shared" si="11"/>
        <v>0</v>
      </c>
      <c r="Q165" s="157">
        <v>0</v>
      </c>
      <c r="R165" s="157">
        <f t="shared" si="12"/>
        <v>0</v>
      </c>
      <c r="S165" s="157">
        <v>0</v>
      </c>
      <c r="T165" s="158">
        <f t="shared" si="1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59" t="s">
        <v>163</v>
      </c>
      <c r="AT165" s="159" t="s">
        <v>159</v>
      </c>
      <c r="AU165" s="159" t="s">
        <v>102</v>
      </c>
      <c r="AY165" s="14" t="s">
        <v>157</v>
      </c>
      <c r="BE165" s="160">
        <f t="shared" si="14"/>
        <v>0</v>
      </c>
      <c r="BF165" s="160">
        <f t="shared" si="15"/>
        <v>0</v>
      </c>
      <c r="BG165" s="160">
        <f t="shared" si="16"/>
        <v>0</v>
      </c>
      <c r="BH165" s="160">
        <f t="shared" si="17"/>
        <v>0</v>
      </c>
      <c r="BI165" s="160">
        <f t="shared" si="18"/>
        <v>0</v>
      </c>
      <c r="BJ165" s="14" t="s">
        <v>102</v>
      </c>
      <c r="BK165" s="160">
        <f t="shared" si="19"/>
        <v>0</v>
      </c>
      <c r="BL165" s="14" t="s">
        <v>163</v>
      </c>
      <c r="BM165" s="159" t="s">
        <v>1127</v>
      </c>
    </row>
    <row r="166" spans="1:65" s="2" customFormat="1" ht="24">
      <c r="A166" s="29"/>
      <c r="B166" s="146"/>
      <c r="C166" s="161" t="s">
        <v>306</v>
      </c>
      <c r="D166" s="161" t="s">
        <v>224</v>
      </c>
      <c r="E166" s="162" t="s">
        <v>1128</v>
      </c>
      <c r="F166" s="163" t="s">
        <v>1129</v>
      </c>
      <c r="G166" s="164" t="s">
        <v>171</v>
      </c>
      <c r="H166" s="165">
        <v>29.943000000000001</v>
      </c>
      <c r="I166" s="166"/>
      <c r="J166" s="167">
        <f t="shared" si="10"/>
        <v>0</v>
      </c>
      <c r="K166" s="168"/>
      <c r="L166" s="169"/>
      <c r="M166" s="170" t="s">
        <v>1</v>
      </c>
      <c r="N166" s="171" t="s">
        <v>40</v>
      </c>
      <c r="O166" s="55"/>
      <c r="P166" s="157">
        <f t="shared" si="11"/>
        <v>0</v>
      </c>
      <c r="Q166" s="157">
        <v>5.4400000000000004E-3</v>
      </c>
      <c r="R166" s="157">
        <f t="shared" si="12"/>
        <v>0.16289000000000001</v>
      </c>
      <c r="S166" s="157">
        <v>0</v>
      </c>
      <c r="T166" s="158">
        <f t="shared" si="1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59" t="s">
        <v>189</v>
      </c>
      <c r="AT166" s="159" t="s">
        <v>224</v>
      </c>
      <c r="AU166" s="159" t="s">
        <v>102</v>
      </c>
      <c r="AY166" s="14" t="s">
        <v>157</v>
      </c>
      <c r="BE166" s="160">
        <f t="shared" si="14"/>
        <v>0</v>
      </c>
      <c r="BF166" s="160">
        <f t="shared" si="15"/>
        <v>0</v>
      </c>
      <c r="BG166" s="160">
        <f t="shared" si="16"/>
        <v>0</v>
      </c>
      <c r="BH166" s="160">
        <f t="shared" si="17"/>
        <v>0</v>
      </c>
      <c r="BI166" s="160">
        <f t="shared" si="18"/>
        <v>0</v>
      </c>
      <c r="BJ166" s="14" t="s">
        <v>102</v>
      </c>
      <c r="BK166" s="160">
        <f t="shared" si="19"/>
        <v>0</v>
      </c>
      <c r="BL166" s="14" t="s">
        <v>163</v>
      </c>
      <c r="BM166" s="159" t="s">
        <v>1130</v>
      </c>
    </row>
    <row r="167" spans="1:65" s="2" customFormat="1" ht="16.5" customHeight="1">
      <c r="A167" s="29"/>
      <c r="B167" s="146"/>
      <c r="C167" s="147" t="s">
        <v>311</v>
      </c>
      <c r="D167" s="147" t="s">
        <v>159</v>
      </c>
      <c r="E167" s="148" t="s">
        <v>1131</v>
      </c>
      <c r="F167" s="149" t="s">
        <v>1132</v>
      </c>
      <c r="G167" s="150" t="s">
        <v>342</v>
      </c>
      <c r="H167" s="151">
        <v>23</v>
      </c>
      <c r="I167" s="152"/>
      <c r="J167" s="153">
        <f t="shared" si="10"/>
        <v>0</v>
      </c>
      <c r="K167" s="154"/>
      <c r="L167" s="30"/>
      <c r="M167" s="155" t="s">
        <v>1</v>
      </c>
      <c r="N167" s="156" t="s">
        <v>40</v>
      </c>
      <c r="O167" s="55"/>
      <c r="P167" s="157">
        <f t="shared" si="11"/>
        <v>0</v>
      </c>
      <c r="Q167" s="157">
        <v>4.0000000000000003E-5</v>
      </c>
      <c r="R167" s="157">
        <f t="shared" si="12"/>
        <v>9.2000000000000003E-4</v>
      </c>
      <c r="S167" s="157">
        <v>0</v>
      </c>
      <c r="T167" s="158">
        <f t="shared" si="1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59" t="s">
        <v>163</v>
      </c>
      <c r="AT167" s="159" t="s">
        <v>159</v>
      </c>
      <c r="AU167" s="159" t="s">
        <v>102</v>
      </c>
      <c r="AY167" s="14" t="s">
        <v>157</v>
      </c>
      <c r="BE167" s="160">
        <f t="shared" si="14"/>
        <v>0</v>
      </c>
      <c r="BF167" s="160">
        <f t="shared" si="15"/>
        <v>0</v>
      </c>
      <c r="BG167" s="160">
        <f t="shared" si="16"/>
        <v>0</v>
      </c>
      <c r="BH167" s="160">
        <f t="shared" si="17"/>
        <v>0</v>
      </c>
      <c r="BI167" s="160">
        <f t="shared" si="18"/>
        <v>0</v>
      </c>
      <c r="BJ167" s="14" t="s">
        <v>102</v>
      </c>
      <c r="BK167" s="160">
        <f t="shared" si="19"/>
        <v>0</v>
      </c>
      <c r="BL167" s="14" t="s">
        <v>163</v>
      </c>
      <c r="BM167" s="159" t="s">
        <v>1133</v>
      </c>
    </row>
    <row r="168" spans="1:65" s="2" customFormat="1" ht="16.5" customHeight="1">
      <c r="A168" s="29"/>
      <c r="B168" s="146"/>
      <c r="C168" s="161" t="s">
        <v>315</v>
      </c>
      <c r="D168" s="161" t="s">
        <v>224</v>
      </c>
      <c r="E168" s="162" t="s">
        <v>1134</v>
      </c>
      <c r="F168" s="163" t="s">
        <v>1135</v>
      </c>
      <c r="G168" s="164" t="s">
        <v>342</v>
      </c>
      <c r="H168" s="165">
        <v>22</v>
      </c>
      <c r="I168" s="166"/>
      <c r="J168" s="167">
        <f t="shared" si="10"/>
        <v>0</v>
      </c>
      <c r="K168" s="168"/>
      <c r="L168" s="169"/>
      <c r="M168" s="170" t="s">
        <v>1</v>
      </c>
      <c r="N168" s="171" t="s">
        <v>40</v>
      </c>
      <c r="O168" s="55"/>
      <c r="P168" s="157">
        <f t="shared" si="11"/>
        <v>0</v>
      </c>
      <c r="Q168" s="157">
        <v>1.2999999999999999E-4</v>
      </c>
      <c r="R168" s="157">
        <f t="shared" si="12"/>
        <v>2.8600000000000001E-3</v>
      </c>
      <c r="S168" s="157">
        <v>0</v>
      </c>
      <c r="T168" s="158">
        <f t="shared" si="1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59" t="s">
        <v>189</v>
      </c>
      <c r="AT168" s="159" t="s">
        <v>224</v>
      </c>
      <c r="AU168" s="159" t="s">
        <v>102</v>
      </c>
      <c r="AY168" s="14" t="s">
        <v>157</v>
      </c>
      <c r="BE168" s="160">
        <f t="shared" si="14"/>
        <v>0</v>
      </c>
      <c r="BF168" s="160">
        <f t="shared" si="15"/>
        <v>0</v>
      </c>
      <c r="BG168" s="160">
        <f t="shared" si="16"/>
        <v>0</v>
      </c>
      <c r="BH168" s="160">
        <f t="shared" si="17"/>
        <v>0</v>
      </c>
      <c r="BI168" s="160">
        <f t="shared" si="18"/>
        <v>0</v>
      </c>
      <c r="BJ168" s="14" t="s">
        <v>102</v>
      </c>
      <c r="BK168" s="160">
        <f t="shared" si="19"/>
        <v>0</v>
      </c>
      <c r="BL168" s="14" t="s">
        <v>163</v>
      </c>
      <c r="BM168" s="159" t="s">
        <v>1136</v>
      </c>
    </row>
    <row r="169" spans="1:65" s="2" customFormat="1" ht="16.5" customHeight="1">
      <c r="A169" s="29"/>
      <c r="B169" s="146"/>
      <c r="C169" s="161" t="s">
        <v>319</v>
      </c>
      <c r="D169" s="161" t="s">
        <v>224</v>
      </c>
      <c r="E169" s="162" t="s">
        <v>1137</v>
      </c>
      <c r="F169" s="163" t="s">
        <v>1138</v>
      </c>
      <c r="G169" s="164" t="s">
        <v>342</v>
      </c>
      <c r="H169" s="165">
        <v>1</v>
      </c>
      <c r="I169" s="166"/>
      <c r="J169" s="167">
        <f t="shared" si="10"/>
        <v>0</v>
      </c>
      <c r="K169" s="168"/>
      <c r="L169" s="169"/>
      <c r="M169" s="170" t="s">
        <v>1</v>
      </c>
      <c r="N169" s="171" t="s">
        <v>40</v>
      </c>
      <c r="O169" s="55"/>
      <c r="P169" s="157">
        <f t="shared" si="11"/>
        <v>0</v>
      </c>
      <c r="Q169" s="157">
        <v>1.2999999999999999E-4</v>
      </c>
      <c r="R169" s="157">
        <f t="shared" si="12"/>
        <v>1.2999999999999999E-4</v>
      </c>
      <c r="S169" s="157">
        <v>0</v>
      </c>
      <c r="T169" s="158">
        <f t="shared" si="1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59" t="s">
        <v>189</v>
      </c>
      <c r="AT169" s="159" t="s">
        <v>224</v>
      </c>
      <c r="AU169" s="159" t="s">
        <v>102</v>
      </c>
      <c r="AY169" s="14" t="s">
        <v>157</v>
      </c>
      <c r="BE169" s="160">
        <f t="shared" si="14"/>
        <v>0</v>
      </c>
      <c r="BF169" s="160">
        <f t="shared" si="15"/>
        <v>0</v>
      </c>
      <c r="BG169" s="160">
        <f t="shared" si="16"/>
        <v>0</v>
      </c>
      <c r="BH169" s="160">
        <f t="shared" si="17"/>
        <v>0</v>
      </c>
      <c r="BI169" s="160">
        <f t="shared" si="18"/>
        <v>0</v>
      </c>
      <c r="BJ169" s="14" t="s">
        <v>102</v>
      </c>
      <c r="BK169" s="160">
        <f t="shared" si="19"/>
        <v>0</v>
      </c>
      <c r="BL169" s="14" t="s">
        <v>163</v>
      </c>
      <c r="BM169" s="159" t="s">
        <v>1139</v>
      </c>
    </row>
    <row r="170" spans="1:65" s="2" customFormat="1" ht="24">
      <c r="A170" s="29"/>
      <c r="B170" s="146"/>
      <c r="C170" s="147" t="s">
        <v>323</v>
      </c>
      <c r="D170" s="147" t="s">
        <v>159</v>
      </c>
      <c r="E170" s="148" t="s">
        <v>1140</v>
      </c>
      <c r="F170" s="149" t="s">
        <v>1141</v>
      </c>
      <c r="G170" s="150" t="s">
        <v>342</v>
      </c>
      <c r="H170" s="151">
        <v>5</v>
      </c>
      <c r="I170" s="152"/>
      <c r="J170" s="153">
        <f t="shared" si="10"/>
        <v>0</v>
      </c>
      <c r="K170" s="154"/>
      <c r="L170" s="30"/>
      <c r="M170" s="155" t="s">
        <v>1</v>
      </c>
      <c r="N170" s="156" t="s">
        <v>40</v>
      </c>
      <c r="O170" s="55"/>
      <c r="P170" s="157">
        <f t="shared" si="11"/>
        <v>0</v>
      </c>
      <c r="Q170" s="157">
        <v>0</v>
      </c>
      <c r="R170" s="157">
        <f t="shared" si="12"/>
        <v>0</v>
      </c>
      <c r="S170" s="157">
        <v>0</v>
      </c>
      <c r="T170" s="158">
        <f t="shared" si="1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59" t="s">
        <v>163</v>
      </c>
      <c r="AT170" s="159" t="s">
        <v>159</v>
      </c>
      <c r="AU170" s="159" t="s">
        <v>102</v>
      </c>
      <c r="AY170" s="14" t="s">
        <v>157</v>
      </c>
      <c r="BE170" s="160">
        <f t="shared" si="14"/>
        <v>0</v>
      </c>
      <c r="BF170" s="160">
        <f t="shared" si="15"/>
        <v>0</v>
      </c>
      <c r="BG170" s="160">
        <f t="shared" si="16"/>
        <v>0</v>
      </c>
      <c r="BH170" s="160">
        <f t="shared" si="17"/>
        <v>0</v>
      </c>
      <c r="BI170" s="160">
        <f t="shared" si="18"/>
        <v>0</v>
      </c>
      <c r="BJ170" s="14" t="s">
        <v>102</v>
      </c>
      <c r="BK170" s="160">
        <f t="shared" si="19"/>
        <v>0</v>
      </c>
      <c r="BL170" s="14" t="s">
        <v>163</v>
      </c>
      <c r="BM170" s="159" t="s">
        <v>1142</v>
      </c>
    </row>
    <row r="171" spans="1:65" s="2" customFormat="1" ht="16.5" customHeight="1">
      <c r="A171" s="29"/>
      <c r="B171" s="146"/>
      <c r="C171" s="161" t="s">
        <v>327</v>
      </c>
      <c r="D171" s="161" t="s">
        <v>224</v>
      </c>
      <c r="E171" s="162" t="s">
        <v>1143</v>
      </c>
      <c r="F171" s="163" t="s">
        <v>1144</v>
      </c>
      <c r="G171" s="164" t="s">
        <v>342</v>
      </c>
      <c r="H171" s="165">
        <v>5</v>
      </c>
      <c r="I171" s="166"/>
      <c r="J171" s="167">
        <f t="shared" si="10"/>
        <v>0</v>
      </c>
      <c r="K171" s="168"/>
      <c r="L171" s="169"/>
      <c r="M171" s="170" t="s">
        <v>1</v>
      </c>
      <c r="N171" s="171" t="s">
        <v>40</v>
      </c>
      <c r="O171" s="55"/>
      <c r="P171" s="157">
        <f t="shared" si="11"/>
        <v>0</v>
      </c>
      <c r="Q171" s="157">
        <v>8.9999999999999998E-4</v>
      </c>
      <c r="R171" s="157">
        <f t="shared" si="12"/>
        <v>4.4999999999999997E-3</v>
      </c>
      <c r="S171" s="157">
        <v>0</v>
      </c>
      <c r="T171" s="158">
        <f t="shared" si="13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59" t="s">
        <v>189</v>
      </c>
      <c r="AT171" s="159" t="s">
        <v>224</v>
      </c>
      <c r="AU171" s="159" t="s">
        <v>102</v>
      </c>
      <c r="AY171" s="14" t="s">
        <v>157</v>
      </c>
      <c r="BE171" s="160">
        <f t="shared" si="14"/>
        <v>0</v>
      </c>
      <c r="BF171" s="160">
        <f t="shared" si="15"/>
        <v>0</v>
      </c>
      <c r="BG171" s="160">
        <f t="shared" si="16"/>
        <v>0</v>
      </c>
      <c r="BH171" s="160">
        <f t="shared" si="17"/>
        <v>0</v>
      </c>
      <c r="BI171" s="160">
        <f t="shared" si="18"/>
        <v>0</v>
      </c>
      <c r="BJ171" s="14" t="s">
        <v>102</v>
      </c>
      <c r="BK171" s="160">
        <f t="shared" si="19"/>
        <v>0</v>
      </c>
      <c r="BL171" s="14" t="s">
        <v>163</v>
      </c>
      <c r="BM171" s="159" t="s">
        <v>1145</v>
      </c>
    </row>
    <row r="172" spans="1:65" s="2" customFormat="1" ht="21.75" customHeight="1">
      <c r="A172" s="29"/>
      <c r="B172" s="146"/>
      <c r="C172" s="147" t="s">
        <v>331</v>
      </c>
      <c r="D172" s="147" t="s">
        <v>159</v>
      </c>
      <c r="E172" s="148" t="s">
        <v>1146</v>
      </c>
      <c r="F172" s="149" t="s">
        <v>1147</v>
      </c>
      <c r="G172" s="150" t="s">
        <v>342</v>
      </c>
      <c r="H172" s="151">
        <v>37</v>
      </c>
      <c r="I172" s="152"/>
      <c r="J172" s="153">
        <f t="shared" si="10"/>
        <v>0</v>
      </c>
      <c r="K172" s="154"/>
      <c r="L172" s="30"/>
      <c r="M172" s="155" t="s">
        <v>1</v>
      </c>
      <c r="N172" s="156" t="s">
        <v>40</v>
      </c>
      <c r="O172" s="55"/>
      <c r="P172" s="157">
        <f t="shared" si="11"/>
        <v>0</v>
      </c>
      <c r="Q172" s="157">
        <v>0</v>
      </c>
      <c r="R172" s="157">
        <f t="shared" si="12"/>
        <v>0</v>
      </c>
      <c r="S172" s="157">
        <v>0</v>
      </c>
      <c r="T172" s="158">
        <f t="shared" si="13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59" t="s">
        <v>163</v>
      </c>
      <c r="AT172" s="159" t="s">
        <v>159</v>
      </c>
      <c r="AU172" s="159" t="s">
        <v>102</v>
      </c>
      <c r="AY172" s="14" t="s">
        <v>157</v>
      </c>
      <c r="BE172" s="160">
        <f t="shared" si="14"/>
        <v>0</v>
      </c>
      <c r="BF172" s="160">
        <f t="shared" si="15"/>
        <v>0</v>
      </c>
      <c r="BG172" s="160">
        <f t="shared" si="16"/>
        <v>0</v>
      </c>
      <c r="BH172" s="160">
        <f t="shared" si="17"/>
        <v>0</v>
      </c>
      <c r="BI172" s="160">
        <f t="shared" si="18"/>
        <v>0</v>
      </c>
      <c r="BJ172" s="14" t="s">
        <v>102</v>
      </c>
      <c r="BK172" s="160">
        <f t="shared" si="19"/>
        <v>0</v>
      </c>
      <c r="BL172" s="14" t="s">
        <v>163</v>
      </c>
      <c r="BM172" s="159" t="s">
        <v>1148</v>
      </c>
    </row>
    <row r="173" spans="1:65" s="2" customFormat="1" ht="24">
      <c r="A173" s="29"/>
      <c r="B173" s="146"/>
      <c r="C173" s="161" t="s">
        <v>335</v>
      </c>
      <c r="D173" s="161" t="s">
        <v>224</v>
      </c>
      <c r="E173" s="162" t="s">
        <v>1149</v>
      </c>
      <c r="F173" s="163" t="s">
        <v>1150</v>
      </c>
      <c r="G173" s="164" t="s">
        <v>342</v>
      </c>
      <c r="H173" s="165">
        <v>8</v>
      </c>
      <c r="I173" s="166"/>
      <c r="J173" s="167">
        <f t="shared" si="10"/>
        <v>0</v>
      </c>
      <c r="K173" s="168"/>
      <c r="L173" s="169"/>
      <c r="M173" s="170" t="s">
        <v>1</v>
      </c>
      <c r="N173" s="171" t="s">
        <v>40</v>
      </c>
      <c r="O173" s="55"/>
      <c r="P173" s="157">
        <f t="shared" si="11"/>
        <v>0</v>
      </c>
      <c r="Q173" s="157">
        <v>1.06E-3</v>
      </c>
      <c r="R173" s="157">
        <f t="shared" si="12"/>
        <v>8.4799999999999997E-3</v>
      </c>
      <c r="S173" s="157">
        <v>0</v>
      </c>
      <c r="T173" s="158">
        <f t="shared" si="1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59" t="s">
        <v>1093</v>
      </c>
      <c r="AT173" s="159" t="s">
        <v>224</v>
      </c>
      <c r="AU173" s="159" t="s">
        <v>102</v>
      </c>
      <c r="AY173" s="14" t="s">
        <v>157</v>
      </c>
      <c r="BE173" s="160">
        <f t="shared" si="14"/>
        <v>0</v>
      </c>
      <c r="BF173" s="160">
        <f t="shared" si="15"/>
        <v>0</v>
      </c>
      <c r="BG173" s="160">
        <f t="shared" si="16"/>
        <v>0</v>
      </c>
      <c r="BH173" s="160">
        <f t="shared" si="17"/>
        <v>0</v>
      </c>
      <c r="BI173" s="160">
        <f t="shared" si="18"/>
        <v>0</v>
      </c>
      <c r="BJ173" s="14" t="s">
        <v>102</v>
      </c>
      <c r="BK173" s="160">
        <f t="shared" si="19"/>
        <v>0</v>
      </c>
      <c r="BL173" s="14" t="s">
        <v>1093</v>
      </c>
      <c r="BM173" s="159" t="s">
        <v>1151</v>
      </c>
    </row>
    <row r="174" spans="1:65" s="2" customFormat="1" ht="24">
      <c r="A174" s="29"/>
      <c r="B174" s="146"/>
      <c r="C174" s="161" t="s">
        <v>339</v>
      </c>
      <c r="D174" s="161" t="s">
        <v>224</v>
      </c>
      <c r="E174" s="162" t="s">
        <v>1152</v>
      </c>
      <c r="F174" s="163" t="s">
        <v>1153</v>
      </c>
      <c r="G174" s="164" t="s">
        <v>342</v>
      </c>
      <c r="H174" s="165">
        <v>15</v>
      </c>
      <c r="I174" s="166"/>
      <c r="J174" s="167">
        <f t="shared" si="10"/>
        <v>0</v>
      </c>
      <c r="K174" s="168"/>
      <c r="L174" s="169"/>
      <c r="M174" s="170" t="s">
        <v>1</v>
      </c>
      <c r="N174" s="171" t="s">
        <v>40</v>
      </c>
      <c r="O174" s="55"/>
      <c r="P174" s="157">
        <f t="shared" si="11"/>
        <v>0</v>
      </c>
      <c r="Q174" s="157">
        <v>1.06E-3</v>
      </c>
      <c r="R174" s="157">
        <f t="shared" si="12"/>
        <v>1.5900000000000001E-2</v>
      </c>
      <c r="S174" s="157">
        <v>0</v>
      </c>
      <c r="T174" s="158">
        <f t="shared" si="1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59" t="s">
        <v>1093</v>
      </c>
      <c r="AT174" s="159" t="s">
        <v>224</v>
      </c>
      <c r="AU174" s="159" t="s">
        <v>102</v>
      </c>
      <c r="AY174" s="14" t="s">
        <v>157</v>
      </c>
      <c r="BE174" s="160">
        <f t="shared" si="14"/>
        <v>0</v>
      </c>
      <c r="BF174" s="160">
        <f t="shared" si="15"/>
        <v>0</v>
      </c>
      <c r="BG174" s="160">
        <f t="shared" si="16"/>
        <v>0</v>
      </c>
      <c r="BH174" s="160">
        <f t="shared" si="17"/>
        <v>0</v>
      </c>
      <c r="BI174" s="160">
        <f t="shared" si="18"/>
        <v>0</v>
      </c>
      <c r="BJ174" s="14" t="s">
        <v>102</v>
      </c>
      <c r="BK174" s="160">
        <f t="shared" si="19"/>
        <v>0</v>
      </c>
      <c r="BL174" s="14" t="s">
        <v>1093</v>
      </c>
      <c r="BM174" s="159" t="s">
        <v>1154</v>
      </c>
    </row>
    <row r="175" spans="1:65" s="2" customFormat="1" ht="24">
      <c r="A175" s="29"/>
      <c r="B175" s="146"/>
      <c r="C175" s="161" t="s">
        <v>344</v>
      </c>
      <c r="D175" s="161" t="s">
        <v>224</v>
      </c>
      <c r="E175" s="162" t="s">
        <v>1155</v>
      </c>
      <c r="F175" s="163" t="s">
        <v>1156</v>
      </c>
      <c r="G175" s="164" t="s">
        <v>342</v>
      </c>
      <c r="H175" s="165">
        <v>5</v>
      </c>
      <c r="I175" s="166"/>
      <c r="J175" s="167">
        <f t="shared" si="10"/>
        <v>0</v>
      </c>
      <c r="K175" s="168"/>
      <c r="L175" s="169"/>
      <c r="M175" s="170" t="s">
        <v>1</v>
      </c>
      <c r="N175" s="171" t="s">
        <v>40</v>
      </c>
      <c r="O175" s="55"/>
      <c r="P175" s="157">
        <f t="shared" si="11"/>
        <v>0</v>
      </c>
      <c r="Q175" s="157">
        <v>1.06E-3</v>
      </c>
      <c r="R175" s="157">
        <f t="shared" si="12"/>
        <v>5.3E-3</v>
      </c>
      <c r="S175" s="157">
        <v>0</v>
      </c>
      <c r="T175" s="158">
        <f t="shared" si="1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59" t="s">
        <v>1093</v>
      </c>
      <c r="AT175" s="159" t="s">
        <v>224</v>
      </c>
      <c r="AU175" s="159" t="s">
        <v>102</v>
      </c>
      <c r="AY175" s="14" t="s">
        <v>157</v>
      </c>
      <c r="BE175" s="160">
        <f t="shared" si="14"/>
        <v>0</v>
      </c>
      <c r="BF175" s="160">
        <f t="shared" si="15"/>
        <v>0</v>
      </c>
      <c r="BG175" s="160">
        <f t="shared" si="16"/>
        <v>0</v>
      </c>
      <c r="BH175" s="160">
        <f t="shared" si="17"/>
        <v>0</v>
      </c>
      <c r="BI175" s="160">
        <f t="shared" si="18"/>
        <v>0</v>
      </c>
      <c r="BJ175" s="14" t="s">
        <v>102</v>
      </c>
      <c r="BK175" s="160">
        <f t="shared" si="19"/>
        <v>0</v>
      </c>
      <c r="BL175" s="14" t="s">
        <v>1093</v>
      </c>
      <c r="BM175" s="159" t="s">
        <v>1157</v>
      </c>
    </row>
    <row r="176" spans="1:65" s="2" customFormat="1" ht="24">
      <c r="A176" s="29"/>
      <c r="B176" s="146"/>
      <c r="C176" s="161" t="s">
        <v>348</v>
      </c>
      <c r="D176" s="161" t="s">
        <v>224</v>
      </c>
      <c r="E176" s="162" t="s">
        <v>1158</v>
      </c>
      <c r="F176" s="163" t="s">
        <v>1159</v>
      </c>
      <c r="G176" s="164" t="s">
        <v>342</v>
      </c>
      <c r="H176" s="165">
        <v>3</v>
      </c>
      <c r="I176" s="166"/>
      <c r="J176" s="167">
        <f t="shared" si="10"/>
        <v>0</v>
      </c>
      <c r="K176" s="168"/>
      <c r="L176" s="169"/>
      <c r="M176" s="170" t="s">
        <v>1</v>
      </c>
      <c r="N176" s="171" t="s">
        <v>40</v>
      </c>
      <c r="O176" s="55"/>
      <c r="P176" s="157">
        <f t="shared" si="11"/>
        <v>0</v>
      </c>
      <c r="Q176" s="157">
        <v>1.1000000000000001E-3</v>
      </c>
      <c r="R176" s="157">
        <f t="shared" si="12"/>
        <v>3.3E-3</v>
      </c>
      <c r="S176" s="157">
        <v>0</v>
      </c>
      <c r="T176" s="158">
        <f t="shared" si="1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59" t="s">
        <v>1093</v>
      </c>
      <c r="AT176" s="159" t="s">
        <v>224</v>
      </c>
      <c r="AU176" s="159" t="s">
        <v>102</v>
      </c>
      <c r="AY176" s="14" t="s">
        <v>157</v>
      </c>
      <c r="BE176" s="160">
        <f t="shared" si="14"/>
        <v>0</v>
      </c>
      <c r="BF176" s="160">
        <f t="shared" si="15"/>
        <v>0</v>
      </c>
      <c r="BG176" s="160">
        <f t="shared" si="16"/>
        <v>0</v>
      </c>
      <c r="BH176" s="160">
        <f t="shared" si="17"/>
        <v>0</v>
      </c>
      <c r="BI176" s="160">
        <f t="shared" si="18"/>
        <v>0</v>
      </c>
      <c r="BJ176" s="14" t="s">
        <v>102</v>
      </c>
      <c r="BK176" s="160">
        <f t="shared" si="19"/>
        <v>0</v>
      </c>
      <c r="BL176" s="14" t="s">
        <v>1093</v>
      </c>
      <c r="BM176" s="159" t="s">
        <v>1160</v>
      </c>
    </row>
    <row r="177" spans="1:65" s="2" customFormat="1" ht="24">
      <c r="A177" s="29"/>
      <c r="B177" s="146"/>
      <c r="C177" s="161" t="s">
        <v>352</v>
      </c>
      <c r="D177" s="161" t="s">
        <v>224</v>
      </c>
      <c r="E177" s="162" t="s">
        <v>1161</v>
      </c>
      <c r="F177" s="163" t="s">
        <v>1162</v>
      </c>
      <c r="G177" s="164" t="s">
        <v>342</v>
      </c>
      <c r="H177" s="165">
        <v>6</v>
      </c>
      <c r="I177" s="166"/>
      <c r="J177" s="167">
        <f t="shared" si="10"/>
        <v>0</v>
      </c>
      <c r="K177" s="168"/>
      <c r="L177" s="169"/>
      <c r="M177" s="170" t="s">
        <v>1</v>
      </c>
      <c r="N177" s="171" t="s">
        <v>40</v>
      </c>
      <c r="O177" s="55"/>
      <c r="P177" s="157">
        <f t="shared" si="11"/>
        <v>0</v>
      </c>
      <c r="Q177" s="157">
        <v>1.1000000000000001E-3</v>
      </c>
      <c r="R177" s="157">
        <f t="shared" si="12"/>
        <v>6.6E-3</v>
      </c>
      <c r="S177" s="157">
        <v>0</v>
      </c>
      <c r="T177" s="158">
        <f t="shared" si="13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59" t="s">
        <v>1093</v>
      </c>
      <c r="AT177" s="159" t="s">
        <v>224</v>
      </c>
      <c r="AU177" s="159" t="s">
        <v>102</v>
      </c>
      <c r="AY177" s="14" t="s">
        <v>157</v>
      </c>
      <c r="BE177" s="160">
        <f t="shared" si="14"/>
        <v>0</v>
      </c>
      <c r="BF177" s="160">
        <f t="shared" si="15"/>
        <v>0</v>
      </c>
      <c r="BG177" s="160">
        <f t="shared" si="16"/>
        <v>0</v>
      </c>
      <c r="BH177" s="160">
        <f t="shared" si="17"/>
        <v>0</v>
      </c>
      <c r="BI177" s="160">
        <f t="shared" si="18"/>
        <v>0</v>
      </c>
      <c r="BJ177" s="14" t="s">
        <v>102</v>
      </c>
      <c r="BK177" s="160">
        <f t="shared" si="19"/>
        <v>0</v>
      </c>
      <c r="BL177" s="14" t="s">
        <v>1093</v>
      </c>
      <c r="BM177" s="159" t="s">
        <v>1163</v>
      </c>
    </row>
    <row r="178" spans="1:65" s="2" customFormat="1" ht="24">
      <c r="A178" s="29"/>
      <c r="B178" s="146"/>
      <c r="C178" s="147" t="s">
        <v>356</v>
      </c>
      <c r="D178" s="147" t="s">
        <v>159</v>
      </c>
      <c r="E178" s="148" t="s">
        <v>1164</v>
      </c>
      <c r="F178" s="149" t="s">
        <v>1165</v>
      </c>
      <c r="G178" s="150" t="s">
        <v>342</v>
      </c>
      <c r="H178" s="151">
        <v>22</v>
      </c>
      <c r="I178" s="152"/>
      <c r="J178" s="153">
        <f t="shared" si="10"/>
        <v>0</v>
      </c>
      <c r="K178" s="154"/>
      <c r="L178" s="30"/>
      <c r="M178" s="155" t="s">
        <v>1</v>
      </c>
      <c r="N178" s="156" t="s">
        <v>40</v>
      </c>
      <c r="O178" s="55"/>
      <c r="P178" s="157">
        <f t="shared" si="11"/>
        <v>0</v>
      </c>
      <c r="Q178" s="157">
        <v>7.9000000000000001E-4</v>
      </c>
      <c r="R178" s="157">
        <f t="shared" si="12"/>
        <v>1.738E-2</v>
      </c>
      <c r="S178" s="157">
        <v>0</v>
      </c>
      <c r="T178" s="158">
        <f t="shared" si="13"/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59" t="s">
        <v>163</v>
      </c>
      <c r="AT178" s="159" t="s">
        <v>159</v>
      </c>
      <c r="AU178" s="159" t="s">
        <v>102</v>
      </c>
      <c r="AY178" s="14" t="s">
        <v>157</v>
      </c>
      <c r="BE178" s="160">
        <f t="shared" si="14"/>
        <v>0</v>
      </c>
      <c r="BF178" s="160">
        <f t="shared" si="15"/>
        <v>0</v>
      </c>
      <c r="BG178" s="160">
        <f t="shared" si="16"/>
        <v>0</v>
      </c>
      <c r="BH178" s="160">
        <f t="shared" si="17"/>
        <v>0</v>
      </c>
      <c r="BI178" s="160">
        <f t="shared" si="18"/>
        <v>0</v>
      </c>
      <c r="BJ178" s="14" t="s">
        <v>102</v>
      </c>
      <c r="BK178" s="160">
        <f t="shared" si="19"/>
        <v>0</v>
      </c>
      <c r="BL178" s="14" t="s">
        <v>163</v>
      </c>
      <c r="BM178" s="159" t="s">
        <v>1166</v>
      </c>
    </row>
    <row r="179" spans="1:65" s="2" customFormat="1" ht="24">
      <c r="A179" s="29"/>
      <c r="B179" s="146"/>
      <c r="C179" s="161" t="s">
        <v>360</v>
      </c>
      <c r="D179" s="161" t="s">
        <v>224</v>
      </c>
      <c r="E179" s="162" t="s">
        <v>1167</v>
      </c>
      <c r="F179" s="163" t="s">
        <v>1168</v>
      </c>
      <c r="G179" s="164" t="s">
        <v>342</v>
      </c>
      <c r="H179" s="165">
        <v>22</v>
      </c>
      <c r="I179" s="166"/>
      <c r="J179" s="167">
        <f t="shared" si="10"/>
        <v>0</v>
      </c>
      <c r="K179" s="168"/>
      <c r="L179" s="169"/>
      <c r="M179" s="170" t="s">
        <v>1</v>
      </c>
      <c r="N179" s="171" t="s">
        <v>40</v>
      </c>
      <c r="O179" s="55"/>
      <c r="P179" s="157">
        <f t="shared" si="11"/>
        <v>0</v>
      </c>
      <c r="Q179" s="157">
        <v>2.8E-3</v>
      </c>
      <c r="R179" s="157">
        <f t="shared" si="12"/>
        <v>6.1600000000000002E-2</v>
      </c>
      <c r="S179" s="157">
        <v>0</v>
      </c>
      <c r="T179" s="158">
        <f t="shared" si="13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59" t="s">
        <v>189</v>
      </c>
      <c r="AT179" s="159" t="s">
        <v>224</v>
      </c>
      <c r="AU179" s="159" t="s">
        <v>102</v>
      </c>
      <c r="AY179" s="14" t="s">
        <v>157</v>
      </c>
      <c r="BE179" s="160">
        <f t="shared" si="14"/>
        <v>0</v>
      </c>
      <c r="BF179" s="160">
        <f t="shared" si="15"/>
        <v>0</v>
      </c>
      <c r="BG179" s="160">
        <f t="shared" si="16"/>
        <v>0</v>
      </c>
      <c r="BH179" s="160">
        <f t="shared" si="17"/>
        <v>0</v>
      </c>
      <c r="BI179" s="160">
        <f t="shared" si="18"/>
        <v>0</v>
      </c>
      <c r="BJ179" s="14" t="s">
        <v>102</v>
      </c>
      <c r="BK179" s="160">
        <f t="shared" si="19"/>
        <v>0</v>
      </c>
      <c r="BL179" s="14" t="s">
        <v>163</v>
      </c>
      <c r="BM179" s="159" t="s">
        <v>1169</v>
      </c>
    </row>
    <row r="180" spans="1:65" s="2" customFormat="1" ht="24">
      <c r="A180" s="29"/>
      <c r="B180" s="146"/>
      <c r="C180" s="147" t="s">
        <v>364</v>
      </c>
      <c r="D180" s="147" t="s">
        <v>159</v>
      </c>
      <c r="E180" s="148" t="s">
        <v>1170</v>
      </c>
      <c r="F180" s="149" t="s">
        <v>1171</v>
      </c>
      <c r="G180" s="150" t="s">
        <v>342</v>
      </c>
      <c r="H180" s="151">
        <v>4</v>
      </c>
      <c r="I180" s="152"/>
      <c r="J180" s="153">
        <f t="shared" si="10"/>
        <v>0</v>
      </c>
      <c r="K180" s="154"/>
      <c r="L180" s="30"/>
      <c r="M180" s="155" t="s">
        <v>1</v>
      </c>
      <c r="N180" s="156" t="s">
        <v>40</v>
      </c>
      <c r="O180" s="55"/>
      <c r="P180" s="157">
        <f t="shared" si="11"/>
        <v>0</v>
      </c>
      <c r="Q180" s="157">
        <v>3.4000000000000002E-4</v>
      </c>
      <c r="R180" s="157">
        <f t="shared" si="12"/>
        <v>1.3600000000000001E-3</v>
      </c>
      <c r="S180" s="157">
        <v>0</v>
      </c>
      <c r="T180" s="158">
        <f t="shared" si="13"/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59" t="s">
        <v>163</v>
      </c>
      <c r="AT180" s="159" t="s">
        <v>159</v>
      </c>
      <c r="AU180" s="159" t="s">
        <v>102</v>
      </c>
      <c r="AY180" s="14" t="s">
        <v>157</v>
      </c>
      <c r="BE180" s="160">
        <f t="shared" si="14"/>
        <v>0</v>
      </c>
      <c r="BF180" s="160">
        <f t="shared" si="15"/>
        <v>0</v>
      </c>
      <c r="BG180" s="160">
        <f t="shared" si="16"/>
        <v>0</v>
      </c>
      <c r="BH180" s="160">
        <f t="shared" si="17"/>
        <v>0</v>
      </c>
      <c r="BI180" s="160">
        <f t="shared" si="18"/>
        <v>0</v>
      </c>
      <c r="BJ180" s="14" t="s">
        <v>102</v>
      </c>
      <c r="BK180" s="160">
        <f t="shared" si="19"/>
        <v>0</v>
      </c>
      <c r="BL180" s="14" t="s">
        <v>163</v>
      </c>
      <c r="BM180" s="159" t="s">
        <v>1172</v>
      </c>
    </row>
    <row r="181" spans="1:65" s="2" customFormat="1" ht="36">
      <c r="A181" s="29"/>
      <c r="B181" s="146"/>
      <c r="C181" s="161" t="s">
        <v>368</v>
      </c>
      <c r="D181" s="161" t="s">
        <v>224</v>
      </c>
      <c r="E181" s="162" t="s">
        <v>1173</v>
      </c>
      <c r="F181" s="163" t="s">
        <v>1174</v>
      </c>
      <c r="G181" s="164" t="s">
        <v>342</v>
      </c>
      <c r="H181" s="165">
        <v>4</v>
      </c>
      <c r="I181" s="166"/>
      <c r="J181" s="167">
        <f t="shared" ref="J181:J212" si="20">ROUND(I181*H181,2)</f>
        <v>0</v>
      </c>
      <c r="K181" s="168"/>
      <c r="L181" s="169"/>
      <c r="M181" s="170" t="s">
        <v>1</v>
      </c>
      <c r="N181" s="171" t="s">
        <v>40</v>
      </c>
      <c r="O181" s="55"/>
      <c r="P181" s="157">
        <f t="shared" ref="P181:P212" si="21">O181*H181</f>
        <v>0</v>
      </c>
      <c r="Q181" s="157">
        <v>3.5499999999999997E-2</v>
      </c>
      <c r="R181" s="157">
        <f t="shared" ref="R181:R212" si="22">Q181*H181</f>
        <v>0.14199999999999999</v>
      </c>
      <c r="S181" s="157">
        <v>0</v>
      </c>
      <c r="T181" s="158">
        <f t="shared" ref="T181:T212" si="23">S181*H181</f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59" t="s">
        <v>189</v>
      </c>
      <c r="AT181" s="159" t="s">
        <v>224</v>
      </c>
      <c r="AU181" s="159" t="s">
        <v>102</v>
      </c>
      <c r="AY181" s="14" t="s">
        <v>157</v>
      </c>
      <c r="BE181" s="160">
        <f t="shared" ref="BE181:BE209" si="24">IF(N181="základná",J181,0)</f>
        <v>0</v>
      </c>
      <c r="BF181" s="160">
        <f t="shared" ref="BF181:BF209" si="25">IF(N181="znížená",J181,0)</f>
        <v>0</v>
      </c>
      <c r="BG181" s="160">
        <f t="shared" ref="BG181:BG209" si="26">IF(N181="zákl. prenesená",J181,0)</f>
        <v>0</v>
      </c>
      <c r="BH181" s="160">
        <f t="shared" ref="BH181:BH209" si="27">IF(N181="zníž. prenesená",J181,0)</f>
        <v>0</v>
      </c>
      <c r="BI181" s="160">
        <f t="shared" ref="BI181:BI209" si="28">IF(N181="nulová",J181,0)</f>
        <v>0</v>
      </c>
      <c r="BJ181" s="14" t="s">
        <v>102</v>
      </c>
      <c r="BK181" s="160">
        <f t="shared" ref="BK181:BK209" si="29">ROUND(I181*H181,2)</f>
        <v>0</v>
      </c>
      <c r="BL181" s="14" t="s">
        <v>163</v>
      </c>
      <c r="BM181" s="159" t="s">
        <v>1175</v>
      </c>
    </row>
    <row r="182" spans="1:65" s="2" customFormat="1" ht="24">
      <c r="A182" s="29"/>
      <c r="B182" s="146"/>
      <c r="C182" s="147" t="s">
        <v>373</v>
      </c>
      <c r="D182" s="147" t="s">
        <v>159</v>
      </c>
      <c r="E182" s="148" t="s">
        <v>1176</v>
      </c>
      <c r="F182" s="149" t="s">
        <v>1177</v>
      </c>
      <c r="G182" s="150" t="s">
        <v>342</v>
      </c>
      <c r="H182" s="151">
        <v>1</v>
      </c>
      <c r="I182" s="152"/>
      <c r="J182" s="153">
        <f t="shared" si="20"/>
        <v>0</v>
      </c>
      <c r="K182" s="154"/>
      <c r="L182" s="30"/>
      <c r="M182" s="155" t="s">
        <v>1</v>
      </c>
      <c r="N182" s="156" t="s">
        <v>40</v>
      </c>
      <c r="O182" s="55"/>
      <c r="P182" s="157">
        <f t="shared" si="21"/>
        <v>0</v>
      </c>
      <c r="Q182" s="157">
        <v>3.6000000000000002E-4</v>
      </c>
      <c r="R182" s="157">
        <f t="shared" si="22"/>
        <v>3.6000000000000002E-4</v>
      </c>
      <c r="S182" s="157">
        <v>0</v>
      </c>
      <c r="T182" s="158">
        <f t="shared" si="23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59" t="s">
        <v>163</v>
      </c>
      <c r="AT182" s="159" t="s">
        <v>159</v>
      </c>
      <c r="AU182" s="159" t="s">
        <v>102</v>
      </c>
      <c r="AY182" s="14" t="s">
        <v>157</v>
      </c>
      <c r="BE182" s="160">
        <f t="shared" si="24"/>
        <v>0</v>
      </c>
      <c r="BF182" s="160">
        <f t="shared" si="25"/>
        <v>0</v>
      </c>
      <c r="BG182" s="160">
        <f t="shared" si="26"/>
        <v>0</v>
      </c>
      <c r="BH182" s="160">
        <f t="shared" si="27"/>
        <v>0</v>
      </c>
      <c r="BI182" s="160">
        <f t="shared" si="28"/>
        <v>0</v>
      </c>
      <c r="BJ182" s="14" t="s">
        <v>102</v>
      </c>
      <c r="BK182" s="160">
        <f t="shared" si="29"/>
        <v>0</v>
      </c>
      <c r="BL182" s="14" t="s">
        <v>163</v>
      </c>
      <c r="BM182" s="159" t="s">
        <v>1178</v>
      </c>
    </row>
    <row r="183" spans="1:65" s="2" customFormat="1" ht="24">
      <c r="A183" s="29"/>
      <c r="B183" s="146"/>
      <c r="C183" s="161" t="s">
        <v>377</v>
      </c>
      <c r="D183" s="161" t="s">
        <v>224</v>
      </c>
      <c r="E183" s="162" t="s">
        <v>1179</v>
      </c>
      <c r="F183" s="163" t="s">
        <v>1180</v>
      </c>
      <c r="G183" s="164" t="s">
        <v>342</v>
      </c>
      <c r="H183" s="165">
        <v>1</v>
      </c>
      <c r="I183" s="166"/>
      <c r="J183" s="167">
        <f t="shared" si="20"/>
        <v>0</v>
      </c>
      <c r="K183" s="168"/>
      <c r="L183" s="169"/>
      <c r="M183" s="170" t="s">
        <v>1</v>
      </c>
      <c r="N183" s="171" t="s">
        <v>40</v>
      </c>
      <c r="O183" s="55"/>
      <c r="P183" s="157">
        <f t="shared" si="21"/>
        <v>0</v>
      </c>
      <c r="Q183" s="157">
        <v>7.3999999999999996E-2</v>
      </c>
      <c r="R183" s="157">
        <f t="shared" si="22"/>
        <v>7.3999999999999996E-2</v>
      </c>
      <c r="S183" s="157">
        <v>0</v>
      </c>
      <c r="T183" s="158">
        <f t="shared" si="23"/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59" t="s">
        <v>189</v>
      </c>
      <c r="AT183" s="159" t="s">
        <v>224</v>
      </c>
      <c r="AU183" s="159" t="s">
        <v>102</v>
      </c>
      <c r="AY183" s="14" t="s">
        <v>157</v>
      </c>
      <c r="BE183" s="160">
        <f t="shared" si="24"/>
        <v>0</v>
      </c>
      <c r="BF183" s="160">
        <f t="shared" si="25"/>
        <v>0</v>
      </c>
      <c r="BG183" s="160">
        <f t="shared" si="26"/>
        <v>0</v>
      </c>
      <c r="BH183" s="160">
        <f t="shared" si="27"/>
        <v>0</v>
      </c>
      <c r="BI183" s="160">
        <f t="shared" si="28"/>
        <v>0</v>
      </c>
      <c r="BJ183" s="14" t="s">
        <v>102</v>
      </c>
      <c r="BK183" s="160">
        <f t="shared" si="29"/>
        <v>0</v>
      </c>
      <c r="BL183" s="14" t="s">
        <v>163</v>
      </c>
      <c r="BM183" s="159" t="s">
        <v>1181</v>
      </c>
    </row>
    <row r="184" spans="1:65" s="2" customFormat="1" ht="21.75" customHeight="1">
      <c r="A184" s="29"/>
      <c r="B184" s="146"/>
      <c r="C184" s="161" t="s">
        <v>381</v>
      </c>
      <c r="D184" s="161" t="s">
        <v>224</v>
      </c>
      <c r="E184" s="162" t="s">
        <v>1182</v>
      </c>
      <c r="F184" s="163" t="s">
        <v>1183</v>
      </c>
      <c r="G184" s="164" t="s">
        <v>342</v>
      </c>
      <c r="H184" s="165">
        <v>1</v>
      </c>
      <c r="I184" s="166"/>
      <c r="J184" s="167">
        <f t="shared" si="20"/>
        <v>0</v>
      </c>
      <c r="K184" s="168"/>
      <c r="L184" s="169"/>
      <c r="M184" s="170" t="s">
        <v>1</v>
      </c>
      <c r="N184" s="171" t="s">
        <v>40</v>
      </c>
      <c r="O184" s="55"/>
      <c r="P184" s="157">
        <f t="shared" si="21"/>
        <v>0</v>
      </c>
      <c r="Q184" s="157">
        <v>1.2899999999999999E-3</v>
      </c>
      <c r="R184" s="157">
        <f t="shared" si="22"/>
        <v>1.2899999999999999E-3</v>
      </c>
      <c r="S184" s="157">
        <v>0</v>
      </c>
      <c r="T184" s="158">
        <f t="shared" si="23"/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59" t="s">
        <v>189</v>
      </c>
      <c r="AT184" s="159" t="s">
        <v>224</v>
      </c>
      <c r="AU184" s="159" t="s">
        <v>102</v>
      </c>
      <c r="AY184" s="14" t="s">
        <v>157</v>
      </c>
      <c r="BE184" s="160">
        <f t="shared" si="24"/>
        <v>0</v>
      </c>
      <c r="BF184" s="160">
        <f t="shared" si="25"/>
        <v>0</v>
      </c>
      <c r="BG184" s="160">
        <f t="shared" si="26"/>
        <v>0</v>
      </c>
      <c r="BH184" s="160">
        <f t="shared" si="27"/>
        <v>0</v>
      </c>
      <c r="BI184" s="160">
        <f t="shared" si="28"/>
        <v>0</v>
      </c>
      <c r="BJ184" s="14" t="s">
        <v>102</v>
      </c>
      <c r="BK184" s="160">
        <f t="shared" si="29"/>
        <v>0</v>
      </c>
      <c r="BL184" s="14" t="s">
        <v>163</v>
      </c>
      <c r="BM184" s="159" t="s">
        <v>1184</v>
      </c>
    </row>
    <row r="185" spans="1:65" s="2" customFormat="1" ht="16.5" customHeight="1">
      <c r="A185" s="29"/>
      <c r="B185" s="146"/>
      <c r="C185" s="161" t="s">
        <v>385</v>
      </c>
      <c r="D185" s="161" t="s">
        <v>224</v>
      </c>
      <c r="E185" s="162" t="s">
        <v>1185</v>
      </c>
      <c r="F185" s="163" t="s">
        <v>1186</v>
      </c>
      <c r="G185" s="164" t="s">
        <v>342</v>
      </c>
      <c r="H185" s="165">
        <v>6</v>
      </c>
      <c r="I185" s="166"/>
      <c r="J185" s="167">
        <f t="shared" si="20"/>
        <v>0</v>
      </c>
      <c r="K185" s="168"/>
      <c r="L185" s="169"/>
      <c r="M185" s="170" t="s">
        <v>1</v>
      </c>
      <c r="N185" s="171" t="s">
        <v>40</v>
      </c>
      <c r="O185" s="55"/>
      <c r="P185" s="157">
        <f t="shared" si="21"/>
        <v>0</v>
      </c>
      <c r="Q185" s="157">
        <v>1.6E-2</v>
      </c>
      <c r="R185" s="157">
        <f t="shared" si="22"/>
        <v>9.6000000000000002E-2</v>
      </c>
      <c r="S185" s="157">
        <v>0</v>
      </c>
      <c r="T185" s="158">
        <f t="shared" si="23"/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59" t="s">
        <v>189</v>
      </c>
      <c r="AT185" s="159" t="s">
        <v>224</v>
      </c>
      <c r="AU185" s="159" t="s">
        <v>102</v>
      </c>
      <c r="AY185" s="14" t="s">
        <v>157</v>
      </c>
      <c r="BE185" s="160">
        <f t="shared" si="24"/>
        <v>0</v>
      </c>
      <c r="BF185" s="160">
        <f t="shared" si="25"/>
        <v>0</v>
      </c>
      <c r="BG185" s="160">
        <f t="shared" si="26"/>
        <v>0</v>
      </c>
      <c r="BH185" s="160">
        <f t="shared" si="27"/>
        <v>0</v>
      </c>
      <c r="BI185" s="160">
        <f t="shared" si="28"/>
        <v>0</v>
      </c>
      <c r="BJ185" s="14" t="s">
        <v>102</v>
      </c>
      <c r="BK185" s="160">
        <f t="shared" si="29"/>
        <v>0</v>
      </c>
      <c r="BL185" s="14" t="s">
        <v>163</v>
      </c>
      <c r="BM185" s="159" t="s">
        <v>1187</v>
      </c>
    </row>
    <row r="186" spans="1:65" s="2" customFormat="1" ht="24">
      <c r="A186" s="29"/>
      <c r="B186" s="146"/>
      <c r="C186" s="147" t="s">
        <v>389</v>
      </c>
      <c r="D186" s="147" t="s">
        <v>159</v>
      </c>
      <c r="E186" s="148" t="s">
        <v>1188</v>
      </c>
      <c r="F186" s="149" t="s">
        <v>1189</v>
      </c>
      <c r="G186" s="150" t="s">
        <v>342</v>
      </c>
      <c r="H186" s="151">
        <v>12</v>
      </c>
      <c r="I186" s="152"/>
      <c r="J186" s="153">
        <f t="shared" si="20"/>
        <v>0</v>
      </c>
      <c r="K186" s="154"/>
      <c r="L186" s="30"/>
      <c r="M186" s="155" t="s">
        <v>1</v>
      </c>
      <c r="N186" s="156" t="s">
        <v>40</v>
      </c>
      <c r="O186" s="55"/>
      <c r="P186" s="157">
        <f t="shared" si="21"/>
        <v>0</v>
      </c>
      <c r="Q186" s="157">
        <v>1.6199999999999999E-3</v>
      </c>
      <c r="R186" s="157">
        <f t="shared" si="22"/>
        <v>1.9439999999999999E-2</v>
      </c>
      <c r="S186" s="157">
        <v>0</v>
      </c>
      <c r="T186" s="158">
        <f t="shared" si="23"/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59" t="s">
        <v>163</v>
      </c>
      <c r="AT186" s="159" t="s">
        <v>159</v>
      </c>
      <c r="AU186" s="159" t="s">
        <v>102</v>
      </c>
      <c r="AY186" s="14" t="s">
        <v>157</v>
      </c>
      <c r="BE186" s="160">
        <f t="shared" si="24"/>
        <v>0</v>
      </c>
      <c r="BF186" s="160">
        <f t="shared" si="25"/>
        <v>0</v>
      </c>
      <c r="BG186" s="160">
        <f t="shared" si="26"/>
        <v>0</v>
      </c>
      <c r="BH186" s="160">
        <f t="shared" si="27"/>
        <v>0</v>
      </c>
      <c r="BI186" s="160">
        <f t="shared" si="28"/>
        <v>0</v>
      </c>
      <c r="BJ186" s="14" t="s">
        <v>102</v>
      </c>
      <c r="BK186" s="160">
        <f t="shared" si="29"/>
        <v>0</v>
      </c>
      <c r="BL186" s="14" t="s">
        <v>163</v>
      </c>
      <c r="BM186" s="159" t="s">
        <v>1190</v>
      </c>
    </row>
    <row r="187" spans="1:65" s="2" customFormat="1" ht="21.75" customHeight="1">
      <c r="A187" s="29"/>
      <c r="B187" s="146"/>
      <c r="C187" s="161" t="s">
        <v>393</v>
      </c>
      <c r="D187" s="161" t="s">
        <v>224</v>
      </c>
      <c r="E187" s="162" t="s">
        <v>1191</v>
      </c>
      <c r="F187" s="163" t="s">
        <v>1192</v>
      </c>
      <c r="G187" s="164" t="s">
        <v>342</v>
      </c>
      <c r="H187" s="165">
        <v>12</v>
      </c>
      <c r="I187" s="166"/>
      <c r="J187" s="167">
        <f t="shared" si="20"/>
        <v>0</v>
      </c>
      <c r="K187" s="168"/>
      <c r="L187" s="169"/>
      <c r="M187" s="170" t="s">
        <v>1</v>
      </c>
      <c r="N187" s="171" t="s">
        <v>40</v>
      </c>
      <c r="O187" s="55"/>
      <c r="P187" s="157">
        <f t="shared" si="21"/>
        <v>0</v>
      </c>
      <c r="Q187" s="157">
        <v>3.4499999999999999E-3</v>
      </c>
      <c r="R187" s="157">
        <f t="shared" si="22"/>
        <v>4.1399999999999999E-2</v>
      </c>
      <c r="S187" s="157">
        <v>0</v>
      </c>
      <c r="T187" s="158">
        <f t="shared" si="23"/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59" t="s">
        <v>189</v>
      </c>
      <c r="AT187" s="159" t="s">
        <v>224</v>
      </c>
      <c r="AU187" s="159" t="s">
        <v>102</v>
      </c>
      <c r="AY187" s="14" t="s">
        <v>157</v>
      </c>
      <c r="BE187" s="160">
        <f t="shared" si="24"/>
        <v>0</v>
      </c>
      <c r="BF187" s="160">
        <f t="shared" si="25"/>
        <v>0</v>
      </c>
      <c r="BG187" s="160">
        <f t="shared" si="26"/>
        <v>0</v>
      </c>
      <c r="BH187" s="160">
        <f t="shared" si="27"/>
        <v>0</v>
      </c>
      <c r="BI187" s="160">
        <f t="shared" si="28"/>
        <v>0</v>
      </c>
      <c r="BJ187" s="14" t="s">
        <v>102</v>
      </c>
      <c r="BK187" s="160">
        <f t="shared" si="29"/>
        <v>0</v>
      </c>
      <c r="BL187" s="14" t="s">
        <v>163</v>
      </c>
      <c r="BM187" s="159" t="s">
        <v>1193</v>
      </c>
    </row>
    <row r="188" spans="1:65" s="2" customFormat="1" ht="21.75" customHeight="1">
      <c r="A188" s="29"/>
      <c r="B188" s="146"/>
      <c r="C188" s="161" t="s">
        <v>397</v>
      </c>
      <c r="D188" s="161" t="s">
        <v>224</v>
      </c>
      <c r="E188" s="162" t="s">
        <v>1194</v>
      </c>
      <c r="F188" s="163" t="s">
        <v>1195</v>
      </c>
      <c r="G188" s="164" t="s">
        <v>342</v>
      </c>
      <c r="H188" s="165">
        <v>5</v>
      </c>
      <c r="I188" s="166"/>
      <c r="J188" s="167">
        <f t="shared" si="20"/>
        <v>0</v>
      </c>
      <c r="K188" s="168"/>
      <c r="L188" s="169"/>
      <c r="M188" s="170" t="s">
        <v>1</v>
      </c>
      <c r="N188" s="171" t="s">
        <v>40</v>
      </c>
      <c r="O188" s="55"/>
      <c r="P188" s="157">
        <f t="shared" si="21"/>
        <v>0</v>
      </c>
      <c r="Q188" s="157">
        <v>6.3E-3</v>
      </c>
      <c r="R188" s="157">
        <f t="shared" si="22"/>
        <v>3.15E-2</v>
      </c>
      <c r="S188" s="157">
        <v>0</v>
      </c>
      <c r="T188" s="158">
        <f t="shared" si="23"/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59" t="s">
        <v>189</v>
      </c>
      <c r="AT188" s="159" t="s">
        <v>224</v>
      </c>
      <c r="AU188" s="159" t="s">
        <v>102</v>
      </c>
      <c r="AY188" s="14" t="s">
        <v>157</v>
      </c>
      <c r="BE188" s="160">
        <f t="shared" si="24"/>
        <v>0</v>
      </c>
      <c r="BF188" s="160">
        <f t="shared" si="25"/>
        <v>0</v>
      </c>
      <c r="BG188" s="160">
        <f t="shared" si="26"/>
        <v>0</v>
      </c>
      <c r="BH188" s="160">
        <f t="shared" si="27"/>
        <v>0</v>
      </c>
      <c r="BI188" s="160">
        <f t="shared" si="28"/>
        <v>0</v>
      </c>
      <c r="BJ188" s="14" t="s">
        <v>102</v>
      </c>
      <c r="BK188" s="160">
        <f t="shared" si="29"/>
        <v>0</v>
      </c>
      <c r="BL188" s="14" t="s">
        <v>163</v>
      </c>
      <c r="BM188" s="159" t="s">
        <v>1196</v>
      </c>
    </row>
    <row r="189" spans="1:65" s="2" customFormat="1" ht="21.75" customHeight="1">
      <c r="A189" s="29"/>
      <c r="B189" s="146"/>
      <c r="C189" s="161" t="s">
        <v>401</v>
      </c>
      <c r="D189" s="161" t="s">
        <v>224</v>
      </c>
      <c r="E189" s="162" t="s">
        <v>1197</v>
      </c>
      <c r="F189" s="163" t="s">
        <v>1198</v>
      </c>
      <c r="G189" s="164" t="s">
        <v>342</v>
      </c>
      <c r="H189" s="165">
        <v>1</v>
      </c>
      <c r="I189" s="166"/>
      <c r="J189" s="167">
        <f t="shared" si="20"/>
        <v>0</v>
      </c>
      <c r="K189" s="168"/>
      <c r="L189" s="169"/>
      <c r="M189" s="170" t="s">
        <v>1</v>
      </c>
      <c r="N189" s="171" t="s">
        <v>40</v>
      </c>
      <c r="O189" s="55"/>
      <c r="P189" s="157">
        <f t="shared" si="21"/>
        <v>0</v>
      </c>
      <c r="Q189" s="157">
        <v>6.3E-3</v>
      </c>
      <c r="R189" s="157">
        <f t="shared" si="22"/>
        <v>6.3E-3</v>
      </c>
      <c r="S189" s="157">
        <v>0</v>
      </c>
      <c r="T189" s="158">
        <f t="shared" si="23"/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59" t="s">
        <v>189</v>
      </c>
      <c r="AT189" s="159" t="s">
        <v>224</v>
      </c>
      <c r="AU189" s="159" t="s">
        <v>102</v>
      </c>
      <c r="AY189" s="14" t="s">
        <v>157</v>
      </c>
      <c r="BE189" s="160">
        <f t="shared" si="24"/>
        <v>0</v>
      </c>
      <c r="BF189" s="160">
        <f t="shared" si="25"/>
        <v>0</v>
      </c>
      <c r="BG189" s="160">
        <f t="shared" si="26"/>
        <v>0</v>
      </c>
      <c r="BH189" s="160">
        <f t="shared" si="27"/>
        <v>0</v>
      </c>
      <c r="BI189" s="160">
        <f t="shared" si="28"/>
        <v>0</v>
      </c>
      <c r="BJ189" s="14" t="s">
        <v>102</v>
      </c>
      <c r="BK189" s="160">
        <f t="shared" si="29"/>
        <v>0</v>
      </c>
      <c r="BL189" s="14" t="s">
        <v>163</v>
      </c>
      <c r="BM189" s="159" t="s">
        <v>1199</v>
      </c>
    </row>
    <row r="190" spans="1:65" s="2" customFormat="1" ht="24">
      <c r="A190" s="29"/>
      <c r="B190" s="146"/>
      <c r="C190" s="147" t="s">
        <v>406</v>
      </c>
      <c r="D190" s="147" t="s">
        <v>159</v>
      </c>
      <c r="E190" s="148" t="s">
        <v>1200</v>
      </c>
      <c r="F190" s="149" t="s">
        <v>1201</v>
      </c>
      <c r="G190" s="150" t="s">
        <v>342</v>
      </c>
      <c r="H190" s="151">
        <v>22</v>
      </c>
      <c r="I190" s="152"/>
      <c r="J190" s="153">
        <f t="shared" si="20"/>
        <v>0</v>
      </c>
      <c r="K190" s="154"/>
      <c r="L190" s="30"/>
      <c r="M190" s="155" t="s">
        <v>1</v>
      </c>
      <c r="N190" s="156" t="s">
        <v>40</v>
      </c>
      <c r="O190" s="55"/>
      <c r="P190" s="157">
        <f t="shared" si="21"/>
        <v>0</v>
      </c>
      <c r="Q190" s="157">
        <v>0</v>
      </c>
      <c r="R190" s="157">
        <f t="shared" si="22"/>
        <v>0</v>
      </c>
      <c r="S190" s="157">
        <v>0</v>
      </c>
      <c r="T190" s="158">
        <f t="shared" si="23"/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59" t="s">
        <v>163</v>
      </c>
      <c r="AT190" s="159" t="s">
        <v>159</v>
      </c>
      <c r="AU190" s="159" t="s">
        <v>102</v>
      </c>
      <c r="AY190" s="14" t="s">
        <v>157</v>
      </c>
      <c r="BE190" s="160">
        <f t="shared" si="24"/>
        <v>0</v>
      </c>
      <c r="BF190" s="160">
        <f t="shared" si="25"/>
        <v>0</v>
      </c>
      <c r="BG190" s="160">
        <f t="shared" si="26"/>
        <v>0</v>
      </c>
      <c r="BH190" s="160">
        <f t="shared" si="27"/>
        <v>0</v>
      </c>
      <c r="BI190" s="160">
        <f t="shared" si="28"/>
        <v>0</v>
      </c>
      <c r="BJ190" s="14" t="s">
        <v>102</v>
      </c>
      <c r="BK190" s="160">
        <f t="shared" si="29"/>
        <v>0</v>
      </c>
      <c r="BL190" s="14" t="s">
        <v>163</v>
      </c>
      <c r="BM190" s="159" t="s">
        <v>1202</v>
      </c>
    </row>
    <row r="191" spans="1:65" s="2" customFormat="1" ht="24">
      <c r="A191" s="29"/>
      <c r="B191" s="146"/>
      <c r="C191" s="161" t="s">
        <v>410</v>
      </c>
      <c r="D191" s="161" t="s">
        <v>224</v>
      </c>
      <c r="E191" s="162" t="s">
        <v>1203</v>
      </c>
      <c r="F191" s="163" t="s">
        <v>1204</v>
      </c>
      <c r="G191" s="164" t="s">
        <v>342</v>
      </c>
      <c r="H191" s="165">
        <v>22</v>
      </c>
      <c r="I191" s="166"/>
      <c r="J191" s="167">
        <f t="shared" si="20"/>
        <v>0</v>
      </c>
      <c r="K191" s="168"/>
      <c r="L191" s="169"/>
      <c r="M191" s="170" t="s">
        <v>1</v>
      </c>
      <c r="N191" s="171" t="s">
        <v>40</v>
      </c>
      <c r="O191" s="55"/>
      <c r="P191" s="157">
        <f t="shared" si="21"/>
        <v>0</v>
      </c>
      <c r="Q191" s="157">
        <v>3.0000000000000001E-3</v>
      </c>
      <c r="R191" s="157">
        <f t="shared" si="22"/>
        <v>6.6000000000000003E-2</v>
      </c>
      <c r="S191" s="157">
        <v>0</v>
      </c>
      <c r="T191" s="158">
        <f t="shared" si="23"/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59" t="s">
        <v>189</v>
      </c>
      <c r="AT191" s="159" t="s">
        <v>224</v>
      </c>
      <c r="AU191" s="159" t="s">
        <v>102</v>
      </c>
      <c r="AY191" s="14" t="s">
        <v>157</v>
      </c>
      <c r="BE191" s="160">
        <f t="shared" si="24"/>
        <v>0</v>
      </c>
      <c r="BF191" s="160">
        <f t="shared" si="25"/>
        <v>0</v>
      </c>
      <c r="BG191" s="160">
        <f t="shared" si="26"/>
        <v>0</v>
      </c>
      <c r="BH191" s="160">
        <f t="shared" si="27"/>
        <v>0</v>
      </c>
      <c r="BI191" s="160">
        <f t="shared" si="28"/>
        <v>0</v>
      </c>
      <c r="BJ191" s="14" t="s">
        <v>102</v>
      </c>
      <c r="BK191" s="160">
        <f t="shared" si="29"/>
        <v>0</v>
      </c>
      <c r="BL191" s="14" t="s">
        <v>163</v>
      </c>
      <c r="BM191" s="159" t="s">
        <v>1205</v>
      </c>
    </row>
    <row r="192" spans="1:65" s="2" customFormat="1" ht="16.5" customHeight="1">
      <c r="A192" s="29"/>
      <c r="B192" s="146"/>
      <c r="C192" s="161" t="s">
        <v>414</v>
      </c>
      <c r="D192" s="161" t="s">
        <v>224</v>
      </c>
      <c r="E192" s="162" t="s">
        <v>1206</v>
      </c>
      <c r="F192" s="163" t="s">
        <v>1207</v>
      </c>
      <c r="G192" s="164" t="s">
        <v>342</v>
      </c>
      <c r="H192" s="165">
        <v>2</v>
      </c>
      <c r="I192" s="166"/>
      <c r="J192" s="167">
        <f t="shared" si="20"/>
        <v>0</v>
      </c>
      <c r="K192" s="168"/>
      <c r="L192" s="169"/>
      <c r="M192" s="170" t="s">
        <v>1</v>
      </c>
      <c r="N192" s="171" t="s">
        <v>40</v>
      </c>
      <c r="O192" s="55"/>
      <c r="P192" s="157">
        <f t="shared" si="21"/>
        <v>0</v>
      </c>
      <c r="Q192" s="157">
        <v>2.7E-4</v>
      </c>
      <c r="R192" s="157">
        <f t="shared" si="22"/>
        <v>5.4000000000000001E-4</v>
      </c>
      <c r="S192" s="157">
        <v>0</v>
      </c>
      <c r="T192" s="158">
        <f t="shared" si="23"/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59" t="s">
        <v>189</v>
      </c>
      <c r="AT192" s="159" t="s">
        <v>224</v>
      </c>
      <c r="AU192" s="159" t="s">
        <v>102</v>
      </c>
      <c r="AY192" s="14" t="s">
        <v>157</v>
      </c>
      <c r="BE192" s="160">
        <f t="shared" si="24"/>
        <v>0</v>
      </c>
      <c r="BF192" s="160">
        <f t="shared" si="25"/>
        <v>0</v>
      </c>
      <c r="BG192" s="160">
        <f t="shared" si="26"/>
        <v>0</v>
      </c>
      <c r="BH192" s="160">
        <f t="shared" si="27"/>
        <v>0</v>
      </c>
      <c r="BI192" s="160">
        <f t="shared" si="28"/>
        <v>0</v>
      </c>
      <c r="BJ192" s="14" t="s">
        <v>102</v>
      </c>
      <c r="BK192" s="160">
        <f t="shared" si="29"/>
        <v>0</v>
      </c>
      <c r="BL192" s="14" t="s">
        <v>163</v>
      </c>
      <c r="BM192" s="159" t="s">
        <v>1208</v>
      </c>
    </row>
    <row r="193" spans="1:65" s="2" customFormat="1" ht="24">
      <c r="A193" s="29"/>
      <c r="B193" s="146"/>
      <c r="C193" s="147" t="s">
        <v>418</v>
      </c>
      <c r="D193" s="147" t="s">
        <v>159</v>
      </c>
      <c r="E193" s="148" t="s">
        <v>1209</v>
      </c>
      <c r="F193" s="149" t="s">
        <v>1210</v>
      </c>
      <c r="G193" s="150" t="s">
        <v>171</v>
      </c>
      <c r="H193" s="151">
        <v>91.5</v>
      </c>
      <c r="I193" s="152"/>
      <c r="J193" s="153">
        <f t="shared" si="20"/>
        <v>0</v>
      </c>
      <c r="K193" s="154"/>
      <c r="L193" s="30"/>
      <c r="M193" s="155" t="s">
        <v>1</v>
      </c>
      <c r="N193" s="156" t="s">
        <v>40</v>
      </c>
      <c r="O193" s="55"/>
      <c r="P193" s="157">
        <f t="shared" si="21"/>
        <v>0</v>
      </c>
      <c r="Q193" s="157">
        <v>0</v>
      </c>
      <c r="R193" s="157">
        <f t="shared" si="22"/>
        <v>0</v>
      </c>
      <c r="S193" s="157">
        <v>0</v>
      </c>
      <c r="T193" s="158">
        <f t="shared" si="23"/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59" t="s">
        <v>163</v>
      </c>
      <c r="AT193" s="159" t="s">
        <v>159</v>
      </c>
      <c r="AU193" s="159" t="s">
        <v>102</v>
      </c>
      <c r="AY193" s="14" t="s">
        <v>157</v>
      </c>
      <c r="BE193" s="160">
        <f t="shared" si="24"/>
        <v>0</v>
      </c>
      <c r="BF193" s="160">
        <f t="shared" si="25"/>
        <v>0</v>
      </c>
      <c r="BG193" s="160">
        <f t="shared" si="26"/>
        <v>0</v>
      </c>
      <c r="BH193" s="160">
        <f t="shared" si="27"/>
        <v>0</v>
      </c>
      <c r="BI193" s="160">
        <f t="shared" si="28"/>
        <v>0</v>
      </c>
      <c r="BJ193" s="14" t="s">
        <v>102</v>
      </c>
      <c r="BK193" s="160">
        <f t="shared" si="29"/>
        <v>0</v>
      </c>
      <c r="BL193" s="14" t="s">
        <v>163</v>
      </c>
      <c r="BM193" s="159" t="s">
        <v>1211</v>
      </c>
    </row>
    <row r="194" spans="1:65" s="2" customFormat="1" ht="24">
      <c r="A194" s="29"/>
      <c r="B194" s="146"/>
      <c r="C194" s="147" t="s">
        <v>422</v>
      </c>
      <c r="D194" s="147" t="s">
        <v>159</v>
      </c>
      <c r="E194" s="148" t="s">
        <v>1212</v>
      </c>
      <c r="F194" s="149" t="s">
        <v>1213</v>
      </c>
      <c r="G194" s="150" t="s">
        <v>171</v>
      </c>
      <c r="H194" s="151">
        <v>91.5</v>
      </c>
      <c r="I194" s="152"/>
      <c r="J194" s="153">
        <f t="shared" si="20"/>
        <v>0</v>
      </c>
      <c r="K194" s="154"/>
      <c r="L194" s="30"/>
      <c r="M194" s="155" t="s">
        <v>1</v>
      </c>
      <c r="N194" s="156" t="s">
        <v>40</v>
      </c>
      <c r="O194" s="55"/>
      <c r="P194" s="157">
        <f t="shared" si="21"/>
        <v>0</v>
      </c>
      <c r="Q194" s="157">
        <v>0</v>
      </c>
      <c r="R194" s="157">
        <f t="shared" si="22"/>
        <v>0</v>
      </c>
      <c r="S194" s="157">
        <v>0</v>
      </c>
      <c r="T194" s="158">
        <f t="shared" si="23"/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59" t="s">
        <v>163</v>
      </c>
      <c r="AT194" s="159" t="s">
        <v>159</v>
      </c>
      <c r="AU194" s="159" t="s">
        <v>102</v>
      </c>
      <c r="AY194" s="14" t="s">
        <v>157</v>
      </c>
      <c r="BE194" s="160">
        <f t="shared" si="24"/>
        <v>0</v>
      </c>
      <c r="BF194" s="160">
        <f t="shared" si="25"/>
        <v>0</v>
      </c>
      <c r="BG194" s="160">
        <f t="shared" si="26"/>
        <v>0</v>
      </c>
      <c r="BH194" s="160">
        <f t="shared" si="27"/>
        <v>0</v>
      </c>
      <c r="BI194" s="160">
        <f t="shared" si="28"/>
        <v>0</v>
      </c>
      <c r="BJ194" s="14" t="s">
        <v>102</v>
      </c>
      <c r="BK194" s="160">
        <f t="shared" si="29"/>
        <v>0</v>
      </c>
      <c r="BL194" s="14" t="s">
        <v>163</v>
      </c>
      <c r="BM194" s="159" t="s">
        <v>1214</v>
      </c>
    </row>
    <row r="195" spans="1:65" s="2" customFormat="1" ht="24">
      <c r="A195" s="29"/>
      <c r="B195" s="146"/>
      <c r="C195" s="147" t="s">
        <v>426</v>
      </c>
      <c r="D195" s="147" t="s">
        <v>159</v>
      </c>
      <c r="E195" s="148" t="s">
        <v>1215</v>
      </c>
      <c r="F195" s="149" t="s">
        <v>1216</v>
      </c>
      <c r="G195" s="150" t="s">
        <v>171</v>
      </c>
      <c r="H195" s="151">
        <v>628</v>
      </c>
      <c r="I195" s="152"/>
      <c r="J195" s="153">
        <f t="shared" si="20"/>
        <v>0</v>
      </c>
      <c r="K195" s="154"/>
      <c r="L195" s="30"/>
      <c r="M195" s="155" t="s">
        <v>1</v>
      </c>
      <c r="N195" s="156" t="s">
        <v>40</v>
      </c>
      <c r="O195" s="55"/>
      <c r="P195" s="157">
        <f t="shared" si="21"/>
        <v>0</v>
      </c>
      <c r="Q195" s="157">
        <v>0</v>
      </c>
      <c r="R195" s="157">
        <f t="shared" si="22"/>
        <v>0</v>
      </c>
      <c r="S195" s="157">
        <v>0</v>
      </c>
      <c r="T195" s="158">
        <f t="shared" si="23"/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59" t="s">
        <v>163</v>
      </c>
      <c r="AT195" s="159" t="s">
        <v>159</v>
      </c>
      <c r="AU195" s="159" t="s">
        <v>102</v>
      </c>
      <c r="AY195" s="14" t="s">
        <v>157</v>
      </c>
      <c r="BE195" s="160">
        <f t="shared" si="24"/>
        <v>0</v>
      </c>
      <c r="BF195" s="160">
        <f t="shared" si="25"/>
        <v>0</v>
      </c>
      <c r="BG195" s="160">
        <f t="shared" si="26"/>
        <v>0</v>
      </c>
      <c r="BH195" s="160">
        <f t="shared" si="27"/>
        <v>0</v>
      </c>
      <c r="BI195" s="160">
        <f t="shared" si="28"/>
        <v>0</v>
      </c>
      <c r="BJ195" s="14" t="s">
        <v>102</v>
      </c>
      <c r="BK195" s="160">
        <f t="shared" si="29"/>
        <v>0</v>
      </c>
      <c r="BL195" s="14" t="s">
        <v>163</v>
      </c>
      <c r="BM195" s="159" t="s">
        <v>1217</v>
      </c>
    </row>
    <row r="196" spans="1:65" s="2" customFormat="1" ht="24">
      <c r="A196" s="29"/>
      <c r="B196" s="146"/>
      <c r="C196" s="147" t="s">
        <v>431</v>
      </c>
      <c r="D196" s="147" t="s">
        <v>159</v>
      </c>
      <c r="E196" s="148" t="s">
        <v>1218</v>
      </c>
      <c r="F196" s="149" t="s">
        <v>1219</v>
      </c>
      <c r="G196" s="150" t="s">
        <v>171</v>
      </c>
      <c r="H196" s="151">
        <v>628</v>
      </c>
      <c r="I196" s="152"/>
      <c r="J196" s="153">
        <f t="shared" si="20"/>
        <v>0</v>
      </c>
      <c r="K196" s="154"/>
      <c r="L196" s="30"/>
      <c r="M196" s="155" t="s">
        <v>1</v>
      </c>
      <c r="N196" s="156" t="s">
        <v>40</v>
      </c>
      <c r="O196" s="55"/>
      <c r="P196" s="157">
        <f t="shared" si="21"/>
        <v>0</v>
      </c>
      <c r="Q196" s="157">
        <v>0</v>
      </c>
      <c r="R196" s="157">
        <f t="shared" si="22"/>
        <v>0</v>
      </c>
      <c r="S196" s="157">
        <v>0</v>
      </c>
      <c r="T196" s="158">
        <f t="shared" si="23"/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59" t="s">
        <v>163</v>
      </c>
      <c r="AT196" s="159" t="s">
        <v>159</v>
      </c>
      <c r="AU196" s="159" t="s">
        <v>102</v>
      </c>
      <c r="AY196" s="14" t="s">
        <v>157</v>
      </c>
      <c r="BE196" s="160">
        <f t="shared" si="24"/>
        <v>0</v>
      </c>
      <c r="BF196" s="160">
        <f t="shared" si="25"/>
        <v>0</v>
      </c>
      <c r="BG196" s="160">
        <f t="shared" si="26"/>
        <v>0</v>
      </c>
      <c r="BH196" s="160">
        <f t="shared" si="27"/>
        <v>0</v>
      </c>
      <c r="BI196" s="160">
        <f t="shared" si="28"/>
        <v>0</v>
      </c>
      <c r="BJ196" s="14" t="s">
        <v>102</v>
      </c>
      <c r="BK196" s="160">
        <f t="shared" si="29"/>
        <v>0</v>
      </c>
      <c r="BL196" s="14" t="s">
        <v>163</v>
      </c>
      <c r="BM196" s="159" t="s">
        <v>1220</v>
      </c>
    </row>
    <row r="197" spans="1:65" s="2" customFormat="1" ht="16.5" customHeight="1">
      <c r="A197" s="29"/>
      <c r="B197" s="146"/>
      <c r="C197" s="147" t="s">
        <v>436</v>
      </c>
      <c r="D197" s="147" t="s">
        <v>159</v>
      </c>
      <c r="E197" s="148" t="s">
        <v>1221</v>
      </c>
      <c r="F197" s="149" t="s">
        <v>1222</v>
      </c>
      <c r="G197" s="150" t="s">
        <v>342</v>
      </c>
      <c r="H197" s="151">
        <v>22</v>
      </c>
      <c r="I197" s="152"/>
      <c r="J197" s="153">
        <f t="shared" si="20"/>
        <v>0</v>
      </c>
      <c r="K197" s="154"/>
      <c r="L197" s="30"/>
      <c r="M197" s="155" t="s">
        <v>1</v>
      </c>
      <c r="N197" s="156" t="s">
        <v>40</v>
      </c>
      <c r="O197" s="55"/>
      <c r="P197" s="157">
        <f t="shared" si="21"/>
        <v>0</v>
      </c>
      <c r="Q197" s="157">
        <v>5.8990000000000001E-2</v>
      </c>
      <c r="R197" s="157">
        <f t="shared" si="22"/>
        <v>1.2977799999999999</v>
      </c>
      <c r="S197" s="157">
        <v>0</v>
      </c>
      <c r="T197" s="158">
        <f t="shared" si="23"/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59" t="s">
        <v>163</v>
      </c>
      <c r="AT197" s="159" t="s">
        <v>159</v>
      </c>
      <c r="AU197" s="159" t="s">
        <v>102</v>
      </c>
      <c r="AY197" s="14" t="s">
        <v>157</v>
      </c>
      <c r="BE197" s="160">
        <f t="shared" si="24"/>
        <v>0</v>
      </c>
      <c r="BF197" s="160">
        <f t="shared" si="25"/>
        <v>0</v>
      </c>
      <c r="BG197" s="160">
        <f t="shared" si="26"/>
        <v>0</v>
      </c>
      <c r="BH197" s="160">
        <f t="shared" si="27"/>
        <v>0</v>
      </c>
      <c r="BI197" s="160">
        <f t="shared" si="28"/>
        <v>0</v>
      </c>
      <c r="BJ197" s="14" t="s">
        <v>102</v>
      </c>
      <c r="BK197" s="160">
        <f t="shared" si="29"/>
        <v>0</v>
      </c>
      <c r="BL197" s="14" t="s">
        <v>163</v>
      </c>
      <c r="BM197" s="159" t="s">
        <v>1223</v>
      </c>
    </row>
    <row r="198" spans="1:65" s="2" customFormat="1" ht="16.5" customHeight="1">
      <c r="A198" s="29"/>
      <c r="B198" s="146"/>
      <c r="C198" s="161" t="s">
        <v>441</v>
      </c>
      <c r="D198" s="161" t="s">
        <v>224</v>
      </c>
      <c r="E198" s="162" t="s">
        <v>1224</v>
      </c>
      <c r="F198" s="163" t="s">
        <v>1225</v>
      </c>
      <c r="G198" s="164" t="s">
        <v>342</v>
      </c>
      <c r="H198" s="165">
        <v>22</v>
      </c>
      <c r="I198" s="166"/>
      <c r="J198" s="167">
        <f t="shared" si="20"/>
        <v>0</v>
      </c>
      <c r="K198" s="168"/>
      <c r="L198" s="169"/>
      <c r="M198" s="170" t="s">
        <v>1</v>
      </c>
      <c r="N198" s="171" t="s">
        <v>40</v>
      </c>
      <c r="O198" s="55"/>
      <c r="P198" s="157">
        <f t="shared" si="21"/>
        <v>0</v>
      </c>
      <c r="Q198" s="157">
        <v>7.4999999999999997E-3</v>
      </c>
      <c r="R198" s="157">
        <f t="shared" si="22"/>
        <v>0.16500000000000001</v>
      </c>
      <c r="S198" s="157">
        <v>0</v>
      </c>
      <c r="T198" s="158">
        <f t="shared" si="23"/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59" t="s">
        <v>189</v>
      </c>
      <c r="AT198" s="159" t="s">
        <v>224</v>
      </c>
      <c r="AU198" s="159" t="s">
        <v>102</v>
      </c>
      <c r="AY198" s="14" t="s">
        <v>157</v>
      </c>
      <c r="BE198" s="160">
        <f t="shared" si="24"/>
        <v>0</v>
      </c>
      <c r="BF198" s="160">
        <f t="shared" si="25"/>
        <v>0</v>
      </c>
      <c r="BG198" s="160">
        <f t="shared" si="26"/>
        <v>0</v>
      </c>
      <c r="BH198" s="160">
        <f t="shared" si="27"/>
        <v>0</v>
      </c>
      <c r="BI198" s="160">
        <f t="shared" si="28"/>
        <v>0</v>
      </c>
      <c r="BJ198" s="14" t="s">
        <v>102</v>
      </c>
      <c r="BK198" s="160">
        <f t="shared" si="29"/>
        <v>0</v>
      </c>
      <c r="BL198" s="14" t="s">
        <v>163</v>
      </c>
      <c r="BM198" s="159" t="s">
        <v>1226</v>
      </c>
    </row>
    <row r="199" spans="1:65" s="2" customFormat="1" ht="16.5" customHeight="1">
      <c r="A199" s="29"/>
      <c r="B199" s="146"/>
      <c r="C199" s="161" t="s">
        <v>445</v>
      </c>
      <c r="D199" s="161" t="s">
        <v>224</v>
      </c>
      <c r="E199" s="162" t="s">
        <v>1227</v>
      </c>
      <c r="F199" s="163" t="s">
        <v>1228</v>
      </c>
      <c r="G199" s="164" t="s">
        <v>342</v>
      </c>
      <c r="H199" s="165">
        <v>22</v>
      </c>
      <c r="I199" s="166"/>
      <c r="J199" s="167">
        <f t="shared" si="20"/>
        <v>0</v>
      </c>
      <c r="K199" s="168"/>
      <c r="L199" s="169"/>
      <c r="M199" s="170" t="s">
        <v>1</v>
      </c>
      <c r="N199" s="171" t="s">
        <v>40</v>
      </c>
      <c r="O199" s="55"/>
      <c r="P199" s="157">
        <f t="shared" si="21"/>
        <v>0</v>
      </c>
      <c r="Q199" s="157">
        <v>1.2E-4</v>
      </c>
      <c r="R199" s="157">
        <f t="shared" si="22"/>
        <v>2.64E-3</v>
      </c>
      <c r="S199" s="157">
        <v>0</v>
      </c>
      <c r="T199" s="158">
        <f t="shared" si="23"/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59" t="s">
        <v>189</v>
      </c>
      <c r="AT199" s="159" t="s">
        <v>224</v>
      </c>
      <c r="AU199" s="159" t="s">
        <v>102</v>
      </c>
      <c r="AY199" s="14" t="s">
        <v>157</v>
      </c>
      <c r="BE199" s="160">
        <f t="shared" si="24"/>
        <v>0</v>
      </c>
      <c r="BF199" s="160">
        <f t="shared" si="25"/>
        <v>0</v>
      </c>
      <c r="BG199" s="160">
        <f t="shared" si="26"/>
        <v>0</v>
      </c>
      <c r="BH199" s="160">
        <f t="shared" si="27"/>
        <v>0</v>
      </c>
      <c r="BI199" s="160">
        <f t="shared" si="28"/>
        <v>0</v>
      </c>
      <c r="BJ199" s="14" t="s">
        <v>102</v>
      </c>
      <c r="BK199" s="160">
        <f t="shared" si="29"/>
        <v>0</v>
      </c>
      <c r="BL199" s="14" t="s">
        <v>163</v>
      </c>
      <c r="BM199" s="159" t="s">
        <v>1229</v>
      </c>
    </row>
    <row r="200" spans="1:65" s="2" customFormat="1" ht="33" customHeight="1">
      <c r="A200" s="29"/>
      <c r="B200" s="146"/>
      <c r="C200" s="147" t="s">
        <v>449</v>
      </c>
      <c r="D200" s="147" t="s">
        <v>159</v>
      </c>
      <c r="E200" s="148" t="s">
        <v>1230</v>
      </c>
      <c r="F200" s="149" t="s">
        <v>1231</v>
      </c>
      <c r="G200" s="150" t="s">
        <v>342</v>
      </c>
      <c r="H200" s="151">
        <v>5</v>
      </c>
      <c r="I200" s="152"/>
      <c r="J200" s="153">
        <f t="shared" si="20"/>
        <v>0</v>
      </c>
      <c r="K200" s="154"/>
      <c r="L200" s="30"/>
      <c r="M200" s="155" t="s">
        <v>1</v>
      </c>
      <c r="N200" s="156" t="s">
        <v>40</v>
      </c>
      <c r="O200" s="55"/>
      <c r="P200" s="157">
        <f t="shared" si="21"/>
        <v>0</v>
      </c>
      <c r="Q200" s="157">
        <v>2.4000000000000001E-4</v>
      </c>
      <c r="R200" s="157">
        <f t="shared" si="22"/>
        <v>1.1999999999999999E-3</v>
      </c>
      <c r="S200" s="157">
        <v>0</v>
      </c>
      <c r="T200" s="158">
        <f t="shared" si="23"/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59" t="s">
        <v>163</v>
      </c>
      <c r="AT200" s="159" t="s">
        <v>159</v>
      </c>
      <c r="AU200" s="159" t="s">
        <v>102</v>
      </c>
      <c r="AY200" s="14" t="s">
        <v>157</v>
      </c>
      <c r="BE200" s="160">
        <f t="shared" si="24"/>
        <v>0</v>
      </c>
      <c r="BF200" s="160">
        <f t="shared" si="25"/>
        <v>0</v>
      </c>
      <c r="BG200" s="160">
        <f t="shared" si="26"/>
        <v>0</v>
      </c>
      <c r="BH200" s="160">
        <f t="shared" si="27"/>
        <v>0</v>
      </c>
      <c r="BI200" s="160">
        <f t="shared" si="28"/>
        <v>0</v>
      </c>
      <c r="BJ200" s="14" t="s">
        <v>102</v>
      </c>
      <c r="BK200" s="160">
        <f t="shared" si="29"/>
        <v>0</v>
      </c>
      <c r="BL200" s="14" t="s">
        <v>163</v>
      </c>
      <c r="BM200" s="159" t="s">
        <v>1232</v>
      </c>
    </row>
    <row r="201" spans="1:65" s="2" customFormat="1" ht="21.75" customHeight="1">
      <c r="A201" s="29"/>
      <c r="B201" s="146"/>
      <c r="C201" s="161" t="s">
        <v>453</v>
      </c>
      <c r="D201" s="161" t="s">
        <v>224</v>
      </c>
      <c r="E201" s="162" t="s">
        <v>1233</v>
      </c>
      <c r="F201" s="163" t="s">
        <v>1234</v>
      </c>
      <c r="G201" s="164" t="s">
        <v>342</v>
      </c>
      <c r="H201" s="165">
        <v>5</v>
      </c>
      <c r="I201" s="166"/>
      <c r="J201" s="167">
        <f t="shared" si="20"/>
        <v>0</v>
      </c>
      <c r="K201" s="168"/>
      <c r="L201" s="169"/>
      <c r="M201" s="170" t="s">
        <v>1</v>
      </c>
      <c r="N201" s="171" t="s">
        <v>40</v>
      </c>
      <c r="O201" s="55"/>
      <c r="P201" s="157">
        <f t="shared" si="21"/>
        <v>0</v>
      </c>
      <c r="Q201" s="157">
        <v>4.0000000000000002E-4</v>
      </c>
      <c r="R201" s="157">
        <f t="shared" si="22"/>
        <v>2E-3</v>
      </c>
      <c r="S201" s="157">
        <v>0</v>
      </c>
      <c r="T201" s="158">
        <f t="shared" si="23"/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59" t="s">
        <v>189</v>
      </c>
      <c r="AT201" s="159" t="s">
        <v>224</v>
      </c>
      <c r="AU201" s="159" t="s">
        <v>102</v>
      </c>
      <c r="AY201" s="14" t="s">
        <v>157</v>
      </c>
      <c r="BE201" s="160">
        <f t="shared" si="24"/>
        <v>0</v>
      </c>
      <c r="BF201" s="160">
        <f t="shared" si="25"/>
        <v>0</v>
      </c>
      <c r="BG201" s="160">
        <f t="shared" si="26"/>
        <v>0</v>
      </c>
      <c r="BH201" s="160">
        <f t="shared" si="27"/>
        <v>0</v>
      </c>
      <c r="BI201" s="160">
        <f t="shared" si="28"/>
        <v>0</v>
      </c>
      <c r="BJ201" s="14" t="s">
        <v>102</v>
      </c>
      <c r="BK201" s="160">
        <f t="shared" si="29"/>
        <v>0</v>
      </c>
      <c r="BL201" s="14" t="s">
        <v>163</v>
      </c>
      <c r="BM201" s="159" t="s">
        <v>1235</v>
      </c>
    </row>
    <row r="202" spans="1:65" s="2" customFormat="1" ht="21.75" customHeight="1">
      <c r="A202" s="29"/>
      <c r="B202" s="146"/>
      <c r="C202" s="147" t="s">
        <v>457</v>
      </c>
      <c r="D202" s="147" t="s">
        <v>159</v>
      </c>
      <c r="E202" s="148" t="s">
        <v>1236</v>
      </c>
      <c r="F202" s="149" t="s">
        <v>1237</v>
      </c>
      <c r="G202" s="150" t="s">
        <v>171</v>
      </c>
      <c r="H202" s="151">
        <v>628</v>
      </c>
      <c r="I202" s="152"/>
      <c r="J202" s="153">
        <f t="shared" si="20"/>
        <v>0</v>
      </c>
      <c r="K202" s="154"/>
      <c r="L202" s="30"/>
      <c r="M202" s="155" t="s">
        <v>1</v>
      </c>
      <c r="N202" s="156" t="s">
        <v>40</v>
      </c>
      <c r="O202" s="55"/>
      <c r="P202" s="157">
        <f t="shared" si="21"/>
        <v>0</v>
      </c>
      <c r="Q202" s="157">
        <v>8.0000000000000007E-5</v>
      </c>
      <c r="R202" s="157">
        <f t="shared" si="22"/>
        <v>5.024E-2</v>
      </c>
      <c r="S202" s="157">
        <v>0</v>
      </c>
      <c r="T202" s="158">
        <f t="shared" si="23"/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59" t="s">
        <v>163</v>
      </c>
      <c r="AT202" s="159" t="s">
        <v>159</v>
      </c>
      <c r="AU202" s="159" t="s">
        <v>102</v>
      </c>
      <c r="AY202" s="14" t="s">
        <v>157</v>
      </c>
      <c r="BE202" s="160">
        <f t="shared" si="24"/>
        <v>0</v>
      </c>
      <c r="BF202" s="160">
        <f t="shared" si="25"/>
        <v>0</v>
      </c>
      <c r="BG202" s="160">
        <f t="shared" si="26"/>
        <v>0</v>
      </c>
      <c r="BH202" s="160">
        <f t="shared" si="27"/>
        <v>0</v>
      </c>
      <c r="BI202" s="160">
        <f t="shared" si="28"/>
        <v>0</v>
      </c>
      <c r="BJ202" s="14" t="s">
        <v>102</v>
      </c>
      <c r="BK202" s="160">
        <f t="shared" si="29"/>
        <v>0</v>
      </c>
      <c r="BL202" s="14" t="s">
        <v>163</v>
      </c>
      <c r="BM202" s="159" t="s">
        <v>1238</v>
      </c>
    </row>
    <row r="203" spans="1:65" s="2" customFormat="1" ht="16.5" customHeight="1">
      <c r="A203" s="29"/>
      <c r="B203" s="146"/>
      <c r="C203" s="161" t="s">
        <v>461</v>
      </c>
      <c r="D203" s="161" t="s">
        <v>224</v>
      </c>
      <c r="E203" s="162" t="s">
        <v>1239</v>
      </c>
      <c r="F203" s="163" t="s">
        <v>1240</v>
      </c>
      <c r="G203" s="164" t="s">
        <v>171</v>
      </c>
      <c r="H203" s="165">
        <v>628</v>
      </c>
      <c r="I203" s="166"/>
      <c r="J203" s="167">
        <f t="shared" si="20"/>
        <v>0</v>
      </c>
      <c r="K203" s="168"/>
      <c r="L203" s="169"/>
      <c r="M203" s="170" t="s">
        <v>1</v>
      </c>
      <c r="N203" s="171" t="s">
        <v>40</v>
      </c>
      <c r="O203" s="55"/>
      <c r="P203" s="157">
        <f t="shared" si="21"/>
        <v>0</v>
      </c>
      <c r="Q203" s="157">
        <v>5.0000000000000002E-5</v>
      </c>
      <c r="R203" s="157">
        <f t="shared" si="22"/>
        <v>3.1399999999999997E-2</v>
      </c>
      <c r="S203" s="157">
        <v>0</v>
      </c>
      <c r="T203" s="158">
        <f t="shared" si="23"/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59" t="s">
        <v>189</v>
      </c>
      <c r="AT203" s="159" t="s">
        <v>224</v>
      </c>
      <c r="AU203" s="159" t="s">
        <v>102</v>
      </c>
      <c r="AY203" s="14" t="s">
        <v>157</v>
      </c>
      <c r="BE203" s="160">
        <f t="shared" si="24"/>
        <v>0</v>
      </c>
      <c r="BF203" s="160">
        <f t="shared" si="25"/>
        <v>0</v>
      </c>
      <c r="BG203" s="160">
        <f t="shared" si="26"/>
        <v>0</v>
      </c>
      <c r="BH203" s="160">
        <f t="shared" si="27"/>
        <v>0</v>
      </c>
      <c r="BI203" s="160">
        <f t="shared" si="28"/>
        <v>0</v>
      </c>
      <c r="BJ203" s="14" t="s">
        <v>102</v>
      </c>
      <c r="BK203" s="160">
        <f t="shared" si="29"/>
        <v>0</v>
      </c>
      <c r="BL203" s="14" t="s">
        <v>163</v>
      </c>
      <c r="BM203" s="159" t="s">
        <v>1241</v>
      </c>
    </row>
    <row r="204" spans="1:65" s="2" customFormat="1" ht="16.5" customHeight="1">
      <c r="A204" s="29"/>
      <c r="B204" s="146"/>
      <c r="C204" s="161" t="s">
        <v>465</v>
      </c>
      <c r="D204" s="161" t="s">
        <v>224</v>
      </c>
      <c r="E204" s="162" t="s">
        <v>1242</v>
      </c>
      <c r="F204" s="163" t="s">
        <v>1243</v>
      </c>
      <c r="G204" s="164" t="s">
        <v>1244</v>
      </c>
      <c r="H204" s="165">
        <v>3</v>
      </c>
      <c r="I204" s="166"/>
      <c r="J204" s="167">
        <f t="shared" si="20"/>
        <v>0</v>
      </c>
      <c r="K204" s="168"/>
      <c r="L204" s="169"/>
      <c r="M204" s="170" t="s">
        <v>1</v>
      </c>
      <c r="N204" s="171" t="s">
        <v>40</v>
      </c>
      <c r="O204" s="55"/>
      <c r="P204" s="157">
        <f t="shared" si="21"/>
        <v>0</v>
      </c>
      <c r="Q204" s="157">
        <v>0</v>
      </c>
      <c r="R204" s="157">
        <f t="shared" si="22"/>
        <v>0</v>
      </c>
      <c r="S204" s="157">
        <v>0</v>
      </c>
      <c r="T204" s="158">
        <f t="shared" si="23"/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59" t="s">
        <v>189</v>
      </c>
      <c r="AT204" s="159" t="s">
        <v>224</v>
      </c>
      <c r="AU204" s="159" t="s">
        <v>102</v>
      </c>
      <c r="AY204" s="14" t="s">
        <v>157</v>
      </c>
      <c r="BE204" s="160">
        <f t="shared" si="24"/>
        <v>0</v>
      </c>
      <c r="BF204" s="160">
        <f t="shared" si="25"/>
        <v>0</v>
      </c>
      <c r="BG204" s="160">
        <f t="shared" si="26"/>
        <v>0</v>
      </c>
      <c r="BH204" s="160">
        <f t="shared" si="27"/>
        <v>0</v>
      </c>
      <c r="BI204" s="160">
        <f t="shared" si="28"/>
        <v>0</v>
      </c>
      <c r="BJ204" s="14" t="s">
        <v>102</v>
      </c>
      <c r="BK204" s="160">
        <f t="shared" si="29"/>
        <v>0</v>
      </c>
      <c r="BL204" s="14" t="s">
        <v>163</v>
      </c>
      <c r="BM204" s="159" t="s">
        <v>1245</v>
      </c>
    </row>
    <row r="205" spans="1:65" s="2" customFormat="1" ht="24">
      <c r="A205" s="29"/>
      <c r="B205" s="146"/>
      <c r="C205" s="147" t="s">
        <v>469</v>
      </c>
      <c r="D205" s="147" t="s">
        <v>159</v>
      </c>
      <c r="E205" s="148" t="s">
        <v>1246</v>
      </c>
      <c r="F205" s="149" t="s">
        <v>1247</v>
      </c>
      <c r="G205" s="150" t="s">
        <v>342</v>
      </c>
      <c r="H205" s="151">
        <v>120</v>
      </c>
      <c r="I205" s="152"/>
      <c r="J205" s="153">
        <f t="shared" si="20"/>
        <v>0</v>
      </c>
      <c r="K205" s="154"/>
      <c r="L205" s="30"/>
      <c r="M205" s="155" t="s">
        <v>1</v>
      </c>
      <c r="N205" s="156" t="s">
        <v>40</v>
      </c>
      <c r="O205" s="55"/>
      <c r="P205" s="157">
        <f t="shared" si="21"/>
        <v>0</v>
      </c>
      <c r="Q205" s="157">
        <v>0</v>
      </c>
      <c r="R205" s="157">
        <f t="shared" si="22"/>
        <v>0</v>
      </c>
      <c r="S205" s="157">
        <v>0</v>
      </c>
      <c r="T205" s="158">
        <f t="shared" si="23"/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59" t="s">
        <v>163</v>
      </c>
      <c r="AT205" s="159" t="s">
        <v>159</v>
      </c>
      <c r="AU205" s="159" t="s">
        <v>102</v>
      </c>
      <c r="AY205" s="14" t="s">
        <v>157</v>
      </c>
      <c r="BE205" s="160">
        <f t="shared" si="24"/>
        <v>0</v>
      </c>
      <c r="BF205" s="160">
        <f t="shared" si="25"/>
        <v>0</v>
      </c>
      <c r="BG205" s="160">
        <f t="shared" si="26"/>
        <v>0</v>
      </c>
      <c r="BH205" s="160">
        <f t="shared" si="27"/>
        <v>0</v>
      </c>
      <c r="BI205" s="160">
        <f t="shared" si="28"/>
        <v>0</v>
      </c>
      <c r="BJ205" s="14" t="s">
        <v>102</v>
      </c>
      <c r="BK205" s="160">
        <f t="shared" si="29"/>
        <v>0</v>
      </c>
      <c r="BL205" s="14" t="s">
        <v>163</v>
      </c>
      <c r="BM205" s="159" t="s">
        <v>1248</v>
      </c>
    </row>
    <row r="206" spans="1:65" s="2" customFormat="1" ht="16.5" customHeight="1">
      <c r="A206" s="29"/>
      <c r="B206" s="146"/>
      <c r="C206" s="161" t="s">
        <v>473</v>
      </c>
      <c r="D206" s="161" t="s">
        <v>224</v>
      </c>
      <c r="E206" s="162" t="s">
        <v>1249</v>
      </c>
      <c r="F206" s="163" t="s">
        <v>1250</v>
      </c>
      <c r="G206" s="164" t="s">
        <v>342</v>
      </c>
      <c r="H206" s="165">
        <v>36</v>
      </c>
      <c r="I206" s="166"/>
      <c r="J206" s="167">
        <f t="shared" si="20"/>
        <v>0</v>
      </c>
      <c r="K206" s="168"/>
      <c r="L206" s="169"/>
      <c r="M206" s="170" t="s">
        <v>1</v>
      </c>
      <c r="N206" s="171" t="s">
        <v>40</v>
      </c>
      <c r="O206" s="55"/>
      <c r="P206" s="157">
        <f t="shared" si="21"/>
        <v>0</v>
      </c>
      <c r="Q206" s="157">
        <v>1.7000000000000001E-2</v>
      </c>
      <c r="R206" s="157">
        <f t="shared" si="22"/>
        <v>0.61199999999999999</v>
      </c>
      <c r="S206" s="157">
        <v>0</v>
      </c>
      <c r="T206" s="158">
        <f t="shared" si="23"/>
        <v>0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159" t="s">
        <v>1093</v>
      </c>
      <c r="AT206" s="159" t="s">
        <v>224</v>
      </c>
      <c r="AU206" s="159" t="s">
        <v>102</v>
      </c>
      <c r="AY206" s="14" t="s">
        <v>157</v>
      </c>
      <c r="BE206" s="160">
        <f t="shared" si="24"/>
        <v>0</v>
      </c>
      <c r="BF206" s="160">
        <f t="shared" si="25"/>
        <v>0</v>
      </c>
      <c r="BG206" s="160">
        <f t="shared" si="26"/>
        <v>0</v>
      </c>
      <c r="BH206" s="160">
        <f t="shared" si="27"/>
        <v>0</v>
      </c>
      <c r="BI206" s="160">
        <f t="shared" si="28"/>
        <v>0</v>
      </c>
      <c r="BJ206" s="14" t="s">
        <v>102</v>
      </c>
      <c r="BK206" s="160">
        <f t="shared" si="29"/>
        <v>0</v>
      </c>
      <c r="BL206" s="14" t="s">
        <v>1093</v>
      </c>
      <c r="BM206" s="159" t="s">
        <v>1251</v>
      </c>
    </row>
    <row r="207" spans="1:65" s="2" customFormat="1" ht="16.5" customHeight="1">
      <c r="A207" s="29"/>
      <c r="B207" s="146"/>
      <c r="C207" s="161" t="s">
        <v>477</v>
      </c>
      <c r="D207" s="161" t="s">
        <v>224</v>
      </c>
      <c r="E207" s="162" t="s">
        <v>1252</v>
      </c>
      <c r="F207" s="163" t="s">
        <v>1253</v>
      </c>
      <c r="G207" s="164" t="s">
        <v>342</v>
      </c>
      <c r="H207" s="165">
        <v>64</v>
      </c>
      <c r="I207" s="166"/>
      <c r="J207" s="167">
        <f t="shared" si="20"/>
        <v>0</v>
      </c>
      <c r="K207" s="168"/>
      <c r="L207" s="169"/>
      <c r="M207" s="170" t="s">
        <v>1</v>
      </c>
      <c r="N207" s="171" t="s">
        <v>40</v>
      </c>
      <c r="O207" s="55"/>
      <c r="P207" s="157">
        <f t="shared" si="21"/>
        <v>0</v>
      </c>
      <c r="Q207" s="157">
        <v>1.7000000000000001E-2</v>
      </c>
      <c r="R207" s="157">
        <f t="shared" si="22"/>
        <v>1.0880000000000001</v>
      </c>
      <c r="S207" s="157">
        <v>0</v>
      </c>
      <c r="T207" s="158">
        <f t="shared" si="23"/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159" t="s">
        <v>1093</v>
      </c>
      <c r="AT207" s="159" t="s">
        <v>224</v>
      </c>
      <c r="AU207" s="159" t="s">
        <v>102</v>
      </c>
      <c r="AY207" s="14" t="s">
        <v>157</v>
      </c>
      <c r="BE207" s="160">
        <f t="shared" si="24"/>
        <v>0</v>
      </c>
      <c r="BF207" s="160">
        <f t="shared" si="25"/>
        <v>0</v>
      </c>
      <c r="BG207" s="160">
        <f t="shared" si="26"/>
        <v>0</v>
      </c>
      <c r="BH207" s="160">
        <f t="shared" si="27"/>
        <v>0</v>
      </c>
      <c r="BI207" s="160">
        <f t="shared" si="28"/>
        <v>0</v>
      </c>
      <c r="BJ207" s="14" t="s">
        <v>102</v>
      </c>
      <c r="BK207" s="160">
        <f t="shared" si="29"/>
        <v>0</v>
      </c>
      <c r="BL207" s="14" t="s">
        <v>1093</v>
      </c>
      <c r="BM207" s="159" t="s">
        <v>1254</v>
      </c>
    </row>
    <row r="208" spans="1:65" s="2" customFormat="1" ht="16.5" customHeight="1">
      <c r="A208" s="29"/>
      <c r="B208" s="146"/>
      <c r="C208" s="161" t="s">
        <v>481</v>
      </c>
      <c r="D208" s="161" t="s">
        <v>224</v>
      </c>
      <c r="E208" s="162" t="s">
        <v>1255</v>
      </c>
      <c r="F208" s="163" t="s">
        <v>1256</v>
      </c>
      <c r="G208" s="164" t="s">
        <v>342</v>
      </c>
      <c r="H208" s="165">
        <v>10</v>
      </c>
      <c r="I208" s="166"/>
      <c r="J208" s="167">
        <f t="shared" si="20"/>
        <v>0</v>
      </c>
      <c r="K208" s="168"/>
      <c r="L208" s="169"/>
      <c r="M208" s="170" t="s">
        <v>1</v>
      </c>
      <c r="N208" s="171" t="s">
        <v>40</v>
      </c>
      <c r="O208" s="55"/>
      <c r="P208" s="157">
        <f t="shared" si="21"/>
        <v>0</v>
      </c>
      <c r="Q208" s="157">
        <v>1.7000000000000001E-2</v>
      </c>
      <c r="R208" s="157">
        <f t="shared" si="22"/>
        <v>0.17</v>
      </c>
      <c r="S208" s="157">
        <v>0</v>
      </c>
      <c r="T208" s="158">
        <f t="shared" si="23"/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59" t="s">
        <v>1093</v>
      </c>
      <c r="AT208" s="159" t="s">
        <v>224</v>
      </c>
      <c r="AU208" s="159" t="s">
        <v>102</v>
      </c>
      <c r="AY208" s="14" t="s">
        <v>157</v>
      </c>
      <c r="BE208" s="160">
        <f t="shared" si="24"/>
        <v>0</v>
      </c>
      <c r="BF208" s="160">
        <f t="shared" si="25"/>
        <v>0</v>
      </c>
      <c r="BG208" s="160">
        <f t="shared" si="26"/>
        <v>0</v>
      </c>
      <c r="BH208" s="160">
        <f t="shared" si="27"/>
        <v>0</v>
      </c>
      <c r="BI208" s="160">
        <f t="shared" si="28"/>
        <v>0</v>
      </c>
      <c r="BJ208" s="14" t="s">
        <v>102</v>
      </c>
      <c r="BK208" s="160">
        <f t="shared" si="29"/>
        <v>0</v>
      </c>
      <c r="BL208" s="14" t="s">
        <v>1093</v>
      </c>
      <c r="BM208" s="159" t="s">
        <v>1257</v>
      </c>
    </row>
    <row r="209" spans="1:65" s="2" customFormat="1" ht="16.5" customHeight="1">
      <c r="A209" s="29"/>
      <c r="B209" s="146"/>
      <c r="C209" s="161" t="s">
        <v>485</v>
      </c>
      <c r="D209" s="161" t="s">
        <v>224</v>
      </c>
      <c r="E209" s="162" t="s">
        <v>1258</v>
      </c>
      <c r="F209" s="163" t="s">
        <v>1259</v>
      </c>
      <c r="G209" s="164" t="s">
        <v>342</v>
      </c>
      <c r="H209" s="165">
        <v>10</v>
      </c>
      <c r="I209" s="166"/>
      <c r="J209" s="167">
        <f t="shared" si="20"/>
        <v>0</v>
      </c>
      <c r="K209" s="168"/>
      <c r="L209" s="169"/>
      <c r="M209" s="170" t="s">
        <v>1</v>
      </c>
      <c r="N209" s="171" t="s">
        <v>40</v>
      </c>
      <c r="O209" s="55"/>
      <c r="P209" s="157">
        <f t="shared" si="21"/>
        <v>0</v>
      </c>
      <c r="Q209" s="157">
        <v>1.7000000000000001E-2</v>
      </c>
      <c r="R209" s="157">
        <f t="shared" si="22"/>
        <v>0.17</v>
      </c>
      <c r="S209" s="157">
        <v>0</v>
      </c>
      <c r="T209" s="158">
        <f t="shared" si="23"/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59" t="s">
        <v>1093</v>
      </c>
      <c r="AT209" s="159" t="s">
        <v>224</v>
      </c>
      <c r="AU209" s="159" t="s">
        <v>102</v>
      </c>
      <c r="AY209" s="14" t="s">
        <v>157</v>
      </c>
      <c r="BE209" s="160">
        <f t="shared" si="24"/>
        <v>0</v>
      </c>
      <c r="BF209" s="160">
        <f t="shared" si="25"/>
        <v>0</v>
      </c>
      <c r="BG209" s="160">
        <f t="shared" si="26"/>
        <v>0</v>
      </c>
      <c r="BH209" s="160">
        <f t="shared" si="27"/>
        <v>0</v>
      </c>
      <c r="BI209" s="160">
        <f t="shared" si="28"/>
        <v>0</v>
      </c>
      <c r="BJ209" s="14" t="s">
        <v>102</v>
      </c>
      <c r="BK209" s="160">
        <f t="shared" si="29"/>
        <v>0</v>
      </c>
      <c r="BL209" s="14" t="s">
        <v>1093</v>
      </c>
      <c r="BM209" s="159" t="s">
        <v>1260</v>
      </c>
    </row>
    <row r="210" spans="1:65" s="12" customFormat="1" ht="22.9" customHeight="1">
      <c r="B210" s="133"/>
      <c r="D210" s="134" t="s">
        <v>73</v>
      </c>
      <c r="E210" s="144" t="s">
        <v>521</v>
      </c>
      <c r="F210" s="144" t="s">
        <v>522</v>
      </c>
      <c r="I210" s="136"/>
      <c r="J210" s="145">
        <f>BK210</f>
        <v>0</v>
      </c>
      <c r="L210" s="133"/>
      <c r="M210" s="138"/>
      <c r="N210" s="139"/>
      <c r="O210" s="139"/>
      <c r="P210" s="140">
        <f>P211</f>
        <v>0</v>
      </c>
      <c r="Q210" s="139"/>
      <c r="R210" s="140">
        <f>R211</f>
        <v>0</v>
      </c>
      <c r="S210" s="139"/>
      <c r="T210" s="141">
        <f>T211</f>
        <v>0</v>
      </c>
      <c r="AR210" s="134" t="s">
        <v>82</v>
      </c>
      <c r="AT210" s="142" t="s">
        <v>73</v>
      </c>
      <c r="AU210" s="142" t="s">
        <v>82</v>
      </c>
      <c r="AY210" s="134" t="s">
        <v>157</v>
      </c>
      <c r="BK210" s="143">
        <f>BK211</f>
        <v>0</v>
      </c>
    </row>
    <row r="211" spans="1:65" s="2" customFormat="1" ht="33" customHeight="1">
      <c r="A211" s="29"/>
      <c r="B211" s="146"/>
      <c r="C211" s="147" t="s">
        <v>489</v>
      </c>
      <c r="D211" s="147" t="s">
        <v>159</v>
      </c>
      <c r="E211" s="148" t="s">
        <v>827</v>
      </c>
      <c r="F211" s="149" t="s">
        <v>828</v>
      </c>
      <c r="G211" s="150" t="s">
        <v>227</v>
      </c>
      <c r="H211" s="151">
        <v>679.68899999999996</v>
      </c>
      <c r="I211" s="152"/>
      <c r="J211" s="153">
        <f>ROUND(I211*H211,2)</f>
        <v>0</v>
      </c>
      <c r="K211" s="154"/>
      <c r="L211" s="30"/>
      <c r="M211" s="155" t="s">
        <v>1</v>
      </c>
      <c r="N211" s="156" t="s">
        <v>40</v>
      </c>
      <c r="O211" s="55"/>
      <c r="P211" s="157">
        <f>O211*H211</f>
        <v>0</v>
      </c>
      <c r="Q211" s="157">
        <v>0</v>
      </c>
      <c r="R211" s="157">
        <f>Q211*H211</f>
        <v>0</v>
      </c>
      <c r="S211" s="157">
        <v>0</v>
      </c>
      <c r="T211" s="158">
        <f>S211*H211</f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59" t="s">
        <v>163</v>
      </c>
      <c r="AT211" s="159" t="s">
        <v>159</v>
      </c>
      <c r="AU211" s="159" t="s">
        <v>102</v>
      </c>
      <c r="AY211" s="14" t="s">
        <v>157</v>
      </c>
      <c r="BE211" s="160">
        <f>IF(N211="základná",J211,0)</f>
        <v>0</v>
      </c>
      <c r="BF211" s="160">
        <f>IF(N211="znížená",J211,0)</f>
        <v>0</v>
      </c>
      <c r="BG211" s="160">
        <f>IF(N211="zákl. prenesená",J211,0)</f>
        <v>0</v>
      </c>
      <c r="BH211" s="160">
        <f>IF(N211="zníž. prenesená",J211,0)</f>
        <v>0</v>
      </c>
      <c r="BI211" s="160">
        <f>IF(N211="nulová",J211,0)</f>
        <v>0</v>
      </c>
      <c r="BJ211" s="14" t="s">
        <v>102</v>
      </c>
      <c r="BK211" s="160">
        <f>ROUND(I211*H211,2)</f>
        <v>0</v>
      </c>
      <c r="BL211" s="14" t="s">
        <v>163</v>
      </c>
      <c r="BM211" s="159" t="s">
        <v>1261</v>
      </c>
    </row>
    <row r="212" spans="1:65" s="12" customFormat="1" ht="25.9" customHeight="1">
      <c r="B212" s="133"/>
      <c r="D212" s="134" t="s">
        <v>73</v>
      </c>
      <c r="E212" s="135" t="s">
        <v>224</v>
      </c>
      <c r="F212" s="135" t="s">
        <v>1262</v>
      </c>
      <c r="I212" s="136"/>
      <c r="J212" s="137">
        <f>BK212</f>
        <v>0</v>
      </c>
      <c r="L212" s="133"/>
      <c r="M212" s="138"/>
      <c r="N212" s="139"/>
      <c r="O212" s="139"/>
      <c r="P212" s="140">
        <f>P213+P230</f>
        <v>0</v>
      </c>
      <c r="Q212" s="139"/>
      <c r="R212" s="140">
        <f>R213+R230</f>
        <v>0.14627000000000001</v>
      </c>
      <c r="S212" s="139"/>
      <c r="T212" s="141">
        <f>T213+T230</f>
        <v>0</v>
      </c>
      <c r="AR212" s="134" t="s">
        <v>168</v>
      </c>
      <c r="AT212" s="142" t="s">
        <v>73</v>
      </c>
      <c r="AU212" s="142" t="s">
        <v>74</v>
      </c>
      <c r="AY212" s="134" t="s">
        <v>157</v>
      </c>
      <c r="BK212" s="143">
        <f>BK213+BK230</f>
        <v>0</v>
      </c>
    </row>
    <row r="213" spans="1:65" s="12" customFormat="1" ht="22.9" customHeight="1">
      <c r="B213" s="133"/>
      <c r="D213" s="134" t="s">
        <v>73</v>
      </c>
      <c r="E213" s="144" t="s">
        <v>1263</v>
      </c>
      <c r="F213" s="144" t="s">
        <v>1264</v>
      </c>
      <c r="I213" s="136"/>
      <c r="J213" s="145">
        <f>BK213</f>
        <v>0</v>
      </c>
      <c r="L213" s="133"/>
      <c r="M213" s="138"/>
      <c r="N213" s="139"/>
      <c r="O213" s="139"/>
      <c r="P213" s="140">
        <f>SUM(P214:P229)</f>
        <v>0</v>
      </c>
      <c r="Q213" s="139"/>
      <c r="R213" s="140">
        <f>SUM(R214:R229)</f>
        <v>7.7189999999999995E-2</v>
      </c>
      <c r="S213" s="139"/>
      <c r="T213" s="141">
        <f>SUM(T214:T229)</f>
        <v>0</v>
      </c>
      <c r="AR213" s="134" t="s">
        <v>168</v>
      </c>
      <c r="AT213" s="142" t="s">
        <v>73</v>
      </c>
      <c r="AU213" s="142" t="s">
        <v>82</v>
      </c>
      <c r="AY213" s="134" t="s">
        <v>157</v>
      </c>
      <c r="BK213" s="143">
        <f>SUM(BK214:BK229)</f>
        <v>0</v>
      </c>
    </row>
    <row r="214" spans="1:65" s="2" customFormat="1" ht="21.75" customHeight="1">
      <c r="A214" s="29"/>
      <c r="B214" s="146"/>
      <c r="C214" s="147" t="s">
        <v>493</v>
      </c>
      <c r="D214" s="147" t="s">
        <v>159</v>
      </c>
      <c r="E214" s="148" t="s">
        <v>1265</v>
      </c>
      <c r="F214" s="149" t="s">
        <v>1266</v>
      </c>
      <c r="G214" s="150" t="s">
        <v>342</v>
      </c>
      <c r="H214" s="151">
        <v>1</v>
      </c>
      <c r="I214" s="152"/>
      <c r="J214" s="153">
        <f t="shared" ref="J214:J229" si="30">ROUND(I214*H214,2)</f>
        <v>0</v>
      </c>
      <c r="K214" s="154"/>
      <c r="L214" s="30"/>
      <c r="M214" s="155" t="s">
        <v>1</v>
      </c>
      <c r="N214" s="156" t="s">
        <v>40</v>
      </c>
      <c r="O214" s="55"/>
      <c r="P214" s="157">
        <f t="shared" ref="P214:P229" si="31">O214*H214</f>
        <v>0</v>
      </c>
      <c r="Q214" s="157">
        <v>0</v>
      </c>
      <c r="R214" s="157">
        <f t="shared" ref="R214:R229" si="32">Q214*H214</f>
        <v>0</v>
      </c>
      <c r="S214" s="157">
        <v>0</v>
      </c>
      <c r="T214" s="158">
        <f t="shared" ref="T214:T229" si="33">S214*H214</f>
        <v>0</v>
      </c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159" t="s">
        <v>418</v>
      </c>
      <c r="AT214" s="159" t="s">
        <v>159</v>
      </c>
      <c r="AU214" s="159" t="s">
        <v>102</v>
      </c>
      <c r="AY214" s="14" t="s">
        <v>157</v>
      </c>
      <c r="BE214" s="160">
        <f t="shared" ref="BE214:BE229" si="34">IF(N214="základná",J214,0)</f>
        <v>0</v>
      </c>
      <c r="BF214" s="160">
        <f t="shared" ref="BF214:BF229" si="35">IF(N214="znížená",J214,0)</f>
        <v>0</v>
      </c>
      <c r="BG214" s="160">
        <f t="shared" ref="BG214:BG229" si="36">IF(N214="zákl. prenesená",J214,0)</f>
        <v>0</v>
      </c>
      <c r="BH214" s="160">
        <f t="shared" ref="BH214:BH229" si="37">IF(N214="zníž. prenesená",J214,0)</f>
        <v>0</v>
      </c>
      <c r="BI214" s="160">
        <f t="shared" ref="BI214:BI229" si="38">IF(N214="nulová",J214,0)</f>
        <v>0</v>
      </c>
      <c r="BJ214" s="14" t="s">
        <v>102</v>
      </c>
      <c r="BK214" s="160">
        <f t="shared" ref="BK214:BK229" si="39">ROUND(I214*H214,2)</f>
        <v>0</v>
      </c>
      <c r="BL214" s="14" t="s">
        <v>418</v>
      </c>
      <c r="BM214" s="159" t="s">
        <v>1267</v>
      </c>
    </row>
    <row r="215" spans="1:65" s="2" customFormat="1" ht="24">
      <c r="A215" s="29"/>
      <c r="B215" s="146"/>
      <c r="C215" s="161" t="s">
        <v>497</v>
      </c>
      <c r="D215" s="161" t="s">
        <v>224</v>
      </c>
      <c r="E215" s="162" t="s">
        <v>1268</v>
      </c>
      <c r="F215" s="163" t="s">
        <v>1269</v>
      </c>
      <c r="G215" s="164" t="s">
        <v>342</v>
      </c>
      <c r="H215" s="165">
        <v>1</v>
      </c>
      <c r="I215" s="166"/>
      <c r="J215" s="167">
        <f t="shared" si="30"/>
        <v>0</v>
      </c>
      <c r="K215" s="168"/>
      <c r="L215" s="169"/>
      <c r="M215" s="170" t="s">
        <v>1</v>
      </c>
      <c r="N215" s="171" t="s">
        <v>40</v>
      </c>
      <c r="O215" s="55"/>
      <c r="P215" s="157">
        <f t="shared" si="31"/>
        <v>0</v>
      </c>
      <c r="Q215" s="157">
        <v>7.1000000000000002E-4</v>
      </c>
      <c r="R215" s="157">
        <f t="shared" si="32"/>
        <v>7.1000000000000002E-4</v>
      </c>
      <c r="S215" s="157">
        <v>0</v>
      </c>
      <c r="T215" s="158">
        <f t="shared" si="33"/>
        <v>0</v>
      </c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R215" s="159" t="s">
        <v>1093</v>
      </c>
      <c r="AT215" s="159" t="s">
        <v>224</v>
      </c>
      <c r="AU215" s="159" t="s">
        <v>102</v>
      </c>
      <c r="AY215" s="14" t="s">
        <v>157</v>
      </c>
      <c r="BE215" s="160">
        <f t="shared" si="34"/>
        <v>0</v>
      </c>
      <c r="BF215" s="160">
        <f t="shared" si="35"/>
        <v>0</v>
      </c>
      <c r="BG215" s="160">
        <f t="shared" si="36"/>
        <v>0</v>
      </c>
      <c r="BH215" s="160">
        <f t="shared" si="37"/>
        <v>0</v>
      </c>
      <c r="BI215" s="160">
        <f t="shared" si="38"/>
        <v>0</v>
      </c>
      <c r="BJ215" s="14" t="s">
        <v>102</v>
      </c>
      <c r="BK215" s="160">
        <f t="shared" si="39"/>
        <v>0</v>
      </c>
      <c r="BL215" s="14" t="s">
        <v>1093</v>
      </c>
      <c r="BM215" s="159" t="s">
        <v>1270</v>
      </c>
    </row>
    <row r="216" spans="1:65" s="2" customFormat="1" ht="16.5" customHeight="1">
      <c r="A216" s="29"/>
      <c r="B216" s="146"/>
      <c r="C216" s="147" t="s">
        <v>501</v>
      </c>
      <c r="D216" s="147" t="s">
        <v>159</v>
      </c>
      <c r="E216" s="148" t="s">
        <v>1271</v>
      </c>
      <c r="F216" s="149" t="s">
        <v>1272</v>
      </c>
      <c r="G216" s="150" t="s">
        <v>342</v>
      </c>
      <c r="H216" s="151">
        <v>32</v>
      </c>
      <c r="I216" s="152"/>
      <c r="J216" s="153">
        <f t="shared" si="30"/>
        <v>0</v>
      </c>
      <c r="K216" s="154"/>
      <c r="L216" s="30"/>
      <c r="M216" s="155" t="s">
        <v>1</v>
      </c>
      <c r="N216" s="156" t="s">
        <v>40</v>
      </c>
      <c r="O216" s="55"/>
      <c r="P216" s="157">
        <f t="shared" si="31"/>
        <v>0</v>
      </c>
      <c r="Q216" s="157">
        <v>0</v>
      </c>
      <c r="R216" s="157">
        <f t="shared" si="32"/>
        <v>0</v>
      </c>
      <c r="S216" s="157">
        <v>0</v>
      </c>
      <c r="T216" s="158">
        <f t="shared" si="33"/>
        <v>0</v>
      </c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R216" s="159" t="s">
        <v>418</v>
      </c>
      <c r="AT216" s="159" t="s">
        <v>159</v>
      </c>
      <c r="AU216" s="159" t="s">
        <v>102</v>
      </c>
      <c r="AY216" s="14" t="s">
        <v>157</v>
      </c>
      <c r="BE216" s="160">
        <f t="shared" si="34"/>
        <v>0</v>
      </c>
      <c r="BF216" s="160">
        <f t="shared" si="35"/>
        <v>0</v>
      </c>
      <c r="BG216" s="160">
        <f t="shared" si="36"/>
        <v>0</v>
      </c>
      <c r="BH216" s="160">
        <f t="shared" si="37"/>
        <v>0</v>
      </c>
      <c r="BI216" s="160">
        <f t="shared" si="38"/>
        <v>0</v>
      </c>
      <c r="BJ216" s="14" t="s">
        <v>102</v>
      </c>
      <c r="BK216" s="160">
        <f t="shared" si="39"/>
        <v>0</v>
      </c>
      <c r="BL216" s="14" t="s">
        <v>418</v>
      </c>
      <c r="BM216" s="159" t="s">
        <v>1273</v>
      </c>
    </row>
    <row r="217" spans="1:65" s="2" customFormat="1" ht="16.5" customHeight="1">
      <c r="A217" s="29"/>
      <c r="B217" s="146"/>
      <c r="C217" s="161" t="s">
        <v>505</v>
      </c>
      <c r="D217" s="161" t="s">
        <v>224</v>
      </c>
      <c r="E217" s="162" t="s">
        <v>1274</v>
      </c>
      <c r="F217" s="163" t="s">
        <v>1275</v>
      </c>
      <c r="G217" s="164" t="s">
        <v>342</v>
      </c>
      <c r="H217" s="165">
        <v>20</v>
      </c>
      <c r="I217" s="166"/>
      <c r="J217" s="167">
        <f t="shared" si="30"/>
        <v>0</v>
      </c>
      <c r="K217" s="168"/>
      <c r="L217" s="169"/>
      <c r="M217" s="170" t="s">
        <v>1</v>
      </c>
      <c r="N217" s="171" t="s">
        <v>40</v>
      </c>
      <c r="O217" s="55"/>
      <c r="P217" s="157">
        <f t="shared" si="31"/>
        <v>0</v>
      </c>
      <c r="Q217" s="157">
        <v>8.9999999999999998E-4</v>
      </c>
      <c r="R217" s="157">
        <f t="shared" si="32"/>
        <v>1.7999999999999999E-2</v>
      </c>
      <c r="S217" s="157">
        <v>0</v>
      </c>
      <c r="T217" s="158">
        <f t="shared" si="33"/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159" t="s">
        <v>1093</v>
      </c>
      <c r="AT217" s="159" t="s">
        <v>224</v>
      </c>
      <c r="AU217" s="159" t="s">
        <v>102</v>
      </c>
      <c r="AY217" s="14" t="s">
        <v>157</v>
      </c>
      <c r="BE217" s="160">
        <f t="shared" si="34"/>
        <v>0</v>
      </c>
      <c r="BF217" s="160">
        <f t="shared" si="35"/>
        <v>0</v>
      </c>
      <c r="BG217" s="160">
        <f t="shared" si="36"/>
        <v>0</v>
      </c>
      <c r="BH217" s="160">
        <f t="shared" si="37"/>
        <v>0</v>
      </c>
      <c r="BI217" s="160">
        <f t="shared" si="38"/>
        <v>0</v>
      </c>
      <c r="BJ217" s="14" t="s">
        <v>102</v>
      </c>
      <c r="BK217" s="160">
        <f t="shared" si="39"/>
        <v>0</v>
      </c>
      <c r="BL217" s="14" t="s">
        <v>1093</v>
      </c>
      <c r="BM217" s="159" t="s">
        <v>1276</v>
      </c>
    </row>
    <row r="218" spans="1:65" s="2" customFormat="1" ht="16.5" customHeight="1">
      <c r="A218" s="29"/>
      <c r="B218" s="146"/>
      <c r="C218" s="161" t="s">
        <v>509</v>
      </c>
      <c r="D218" s="161" t="s">
        <v>224</v>
      </c>
      <c r="E218" s="162" t="s">
        <v>1277</v>
      </c>
      <c r="F218" s="163" t="s">
        <v>1278</v>
      </c>
      <c r="G218" s="164" t="s">
        <v>342</v>
      </c>
      <c r="H218" s="165">
        <v>10</v>
      </c>
      <c r="I218" s="166"/>
      <c r="J218" s="167">
        <f t="shared" si="30"/>
        <v>0</v>
      </c>
      <c r="K218" s="168"/>
      <c r="L218" s="169"/>
      <c r="M218" s="170" t="s">
        <v>1</v>
      </c>
      <c r="N218" s="171" t="s">
        <v>40</v>
      </c>
      <c r="O218" s="55"/>
      <c r="P218" s="157">
        <f t="shared" si="31"/>
        <v>0</v>
      </c>
      <c r="Q218" s="157">
        <v>8.9999999999999998E-4</v>
      </c>
      <c r="R218" s="157">
        <f t="shared" si="32"/>
        <v>8.9999999999999993E-3</v>
      </c>
      <c r="S218" s="157">
        <v>0</v>
      </c>
      <c r="T218" s="158">
        <f t="shared" si="33"/>
        <v>0</v>
      </c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R218" s="159" t="s">
        <v>1093</v>
      </c>
      <c r="AT218" s="159" t="s">
        <v>224</v>
      </c>
      <c r="AU218" s="159" t="s">
        <v>102</v>
      </c>
      <c r="AY218" s="14" t="s">
        <v>157</v>
      </c>
      <c r="BE218" s="160">
        <f t="shared" si="34"/>
        <v>0</v>
      </c>
      <c r="BF218" s="160">
        <f t="shared" si="35"/>
        <v>0</v>
      </c>
      <c r="BG218" s="160">
        <f t="shared" si="36"/>
        <v>0</v>
      </c>
      <c r="BH218" s="160">
        <f t="shared" si="37"/>
        <v>0</v>
      </c>
      <c r="BI218" s="160">
        <f t="shared" si="38"/>
        <v>0</v>
      </c>
      <c r="BJ218" s="14" t="s">
        <v>102</v>
      </c>
      <c r="BK218" s="160">
        <f t="shared" si="39"/>
        <v>0</v>
      </c>
      <c r="BL218" s="14" t="s">
        <v>1093</v>
      </c>
      <c r="BM218" s="159" t="s">
        <v>1279</v>
      </c>
    </row>
    <row r="219" spans="1:65" s="2" customFormat="1" ht="16.5" customHeight="1">
      <c r="A219" s="29"/>
      <c r="B219" s="146"/>
      <c r="C219" s="161" t="s">
        <v>513</v>
      </c>
      <c r="D219" s="161" t="s">
        <v>224</v>
      </c>
      <c r="E219" s="162" t="s">
        <v>1280</v>
      </c>
      <c r="F219" s="163" t="s">
        <v>1281</v>
      </c>
      <c r="G219" s="164" t="s">
        <v>342</v>
      </c>
      <c r="H219" s="165">
        <v>2</v>
      </c>
      <c r="I219" s="166"/>
      <c r="J219" s="167">
        <f t="shared" si="30"/>
        <v>0</v>
      </c>
      <c r="K219" s="168"/>
      <c r="L219" s="169"/>
      <c r="M219" s="170" t="s">
        <v>1</v>
      </c>
      <c r="N219" s="171" t="s">
        <v>40</v>
      </c>
      <c r="O219" s="55"/>
      <c r="P219" s="157">
        <f t="shared" si="31"/>
        <v>0</v>
      </c>
      <c r="Q219" s="157">
        <v>8.9999999999999998E-4</v>
      </c>
      <c r="R219" s="157">
        <f t="shared" si="32"/>
        <v>1.8E-3</v>
      </c>
      <c r="S219" s="157">
        <v>0</v>
      </c>
      <c r="T219" s="158">
        <f t="shared" si="33"/>
        <v>0</v>
      </c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R219" s="159" t="s">
        <v>189</v>
      </c>
      <c r="AT219" s="159" t="s">
        <v>224</v>
      </c>
      <c r="AU219" s="159" t="s">
        <v>102</v>
      </c>
      <c r="AY219" s="14" t="s">
        <v>157</v>
      </c>
      <c r="BE219" s="160">
        <f t="shared" si="34"/>
        <v>0</v>
      </c>
      <c r="BF219" s="160">
        <f t="shared" si="35"/>
        <v>0</v>
      </c>
      <c r="BG219" s="160">
        <f t="shared" si="36"/>
        <v>0</v>
      </c>
      <c r="BH219" s="160">
        <f t="shared" si="37"/>
        <v>0</v>
      </c>
      <c r="BI219" s="160">
        <f t="shared" si="38"/>
        <v>0</v>
      </c>
      <c r="BJ219" s="14" t="s">
        <v>102</v>
      </c>
      <c r="BK219" s="160">
        <f t="shared" si="39"/>
        <v>0</v>
      </c>
      <c r="BL219" s="14" t="s">
        <v>163</v>
      </c>
      <c r="BM219" s="159" t="s">
        <v>1282</v>
      </c>
    </row>
    <row r="220" spans="1:65" s="2" customFormat="1" ht="24">
      <c r="A220" s="29"/>
      <c r="B220" s="146"/>
      <c r="C220" s="147" t="s">
        <v>517</v>
      </c>
      <c r="D220" s="147" t="s">
        <v>159</v>
      </c>
      <c r="E220" s="148" t="s">
        <v>1283</v>
      </c>
      <c r="F220" s="149" t="s">
        <v>1284</v>
      </c>
      <c r="G220" s="150" t="s">
        <v>342</v>
      </c>
      <c r="H220" s="151">
        <v>6</v>
      </c>
      <c r="I220" s="152"/>
      <c r="J220" s="153">
        <f t="shared" si="30"/>
        <v>0</v>
      </c>
      <c r="K220" s="154"/>
      <c r="L220" s="30"/>
      <c r="M220" s="155" t="s">
        <v>1</v>
      </c>
      <c r="N220" s="156" t="s">
        <v>40</v>
      </c>
      <c r="O220" s="55"/>
      <c r="P220" s="157">
        <f t="shared" si="31"/>
        <v>0</v>
      </c>
      <c r="Q220" s="157">
        <v>0</v>
      </c>
      <c r="R220" s="157">
        <f t="shared" si="32"/>
        <v>0</v>
      </c>
      <c r="S220" s="157">
        <v>0</v>
      </c>
      <c r="T220" s="158">
        <f t="shared" si="33"/>
        <v>0</v>
      </c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R220" s="159" t="s">
        <v>418</v>
      </c>
      <c r="AT220" s="159" t="s">
        <v>159</v>
      </c>
      <c r="AU220" s="159" t="s">
        <v>102</v>
      </c>
      <c r="AY220" s="14" t="s">
        <v>157</v>
      </c>
      <c r="BE220" s="160">
        <f t="shared" si="34"/>
        <v>0</v>
      </c>
      <c r="BF220" s="160">
        <f t="shared" si="35"/>
        <v>0</v>
      </c>
      <c r="BG220" s="160">
        <f t="shared" si="36"/>
        <v>0</v>
      </c>
      <c r="BH220" s="160">
        <f t="shared" si="37"/>
        <v>0</v>
      </c>
      <c r="BI220" s="160">
        <f t="shared" si="38"/>
        <v>0</v>
      </c>
      <c r="BJ220" s="14" t="s">
        <v>102</v>
      </c>
      <c r="BK220" s="160">
        <f t="shared" si="39"/>
        <v>0</v>
      </c>
      <c r="BL220" s="14" t="s">
        <v>418</v>
      </c>
      <c r="BM220" s="159" t="s">
        <v>1285</v>
      </c>
    </row>
    <row r="221" spans="1:65" s="2" customFormat="1" ht="16.5" customHeight="1">
      <c r="A221" s="29"/>
      <c r="B221" s="146"/>
      <c r="C221" s="161" t="s">
        <v>523</v>
      </c>
      <c r="D221" s="161" t="s">
        <v>224</v>
      </c>
      <c r="E221" s="162" t="s">
        <v>1286</v>
      </c>
      <c r="F221" s="163" t="s">
        <v>1287</v>
      </c>
      <c r="G221" s="164" t="s">
        <v>342</v>
      </c>
      <c r="H221" s="165">
        <v>6</v>
      </c>
      <c r="I221" s="166"/>
      <c r="J221" s="167">
        <f t="shared" si="30"/>
        <v>0</v>
      </c>
      <c r="K221" s="168"/>
      <c r="L221" s="169"/>
      <c r="M221" s="170" t="s">
        <v>1</v>
      </c>
      <c r="N221" s="171" t="s">
        <v>40</v>
      </c>
      <c r="O221" s="55"/>
      <c r="P221" s="157">
        <f t="shared" si="31"/>
        <v>0</v>
      </c>
      <c r="Q221" s="157">
        <v>3.8800000000000002E-3</v>
      </c>
      <c r="R221" s="157">
        <f t="shared" si="32"/>
        <v>2.3279999999999999E-2</v>
      </c>
      <c r="S221" s="157">
        <v>0</v>
      </c>
      <c r="T221" s="158">
        <f t="shared" si="33"/>
        <v>0</v>
      </c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R221" s="159" t="s">
        <v>1093</v>
      </c>
      <c r="AT221" s="159" t="s">
        <v>224</v>
      </c>
      <c r="AU221" s="159" t="s">
        <v>102</v>
      </c>
      <c r="AY221" s="14" t="s">
        <v>157</v>
      </c>
      <c r="BE221" s="160">
        <f t="shared" si="34"/>
        <v>0</v>
      </c>
      <c r="BF221" s="160">
        <f t="shared" si="35"/>
        <v>0</v>
      </c>
      <c r="BG221" s="160">
        <f t="shared" si="36"/>
        <v>0</v>
      </c>
      <c r="BH221" s="160">
        <f t="shared" si="37"/>
        <v>0</v>
      </c>
      <c r="BI221" s="160">
        <f t="shared" si="38"/>
        <v>0</v>
      </c>
      <c r="BJ221" s="14" t="s">
        <v>102</v>
      </c>
      <c r="BK221" s="160">
        <f t="shared" si="39"/>
        <v>0</v>
      </c>
      <c r="BL221" s="14" t="s">
        <v>1093</v>
      </c>
      <c r="BM221" s="159" t="s">
        <v>1288</v>
      </c>
    </row>
    <row r="222" spans="1:65" s="2" customFormat="1" ht="24">
      <c r="A222" s="29"/>
      <c r="B222" s="146"/>
      <c r="C222" s="147" t="s">
        <v>531</v>
      </c>
      <c r="D222" s="147" t="s">
        <v>159</v>
      </c>
      <c r="E222" s="148" t="s">
        <v>1289</v>
      </c>
      <c r="F222" s="149" t="s">
        <v>1290</v>
      </c>
      <c r="G222" s="150" t="s">
        <v>342</v>
      </c>
      <c r="H222" s="151">
        <v>5</v>
      </c>
      <c r="I222" s="152"/>
      <c r="J222" s="153">
        <f t="shared" si="30"/>
        <v>0</v>
      </c>
      <c r="K222" s="154"/>
      <c r="L222" s="30"/>
      <c r="M222" s="155" t="s">
        <v>1</v>
      </c>
      <c r="N222" s="156" t="s">
        <v>40</v>
      </c>
      <c r="O222" s="55"/>
      <c r="P222" s="157">
        <f t="shared" si="31"/>
        <v>0</v>
      </c>
      <c r="Q222" s="157">
        <v>0</v>
      </c>
      <c r="R222" s="157">
        <f t="shared" si="32"/>
        <v>0</v>
      </c>
      <c r="S222" s="157">
        <v>0</v>
      </c>
      <c r="T222" s="158">
        <f t="shared" si="33"/>
        <v>0</v>
      </c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R222" s="159" t="s">
        <v>418</v>
      </c>
      <c r="AT222" s="159" t="s">
        <v>159</v>
      </c>
      <c r="AU222" s="159" t="s">
        <v>102</v>
      </c>
      <c r="AY222" s="14" t="s">
        <v>157</v>
      </c>
      <c r="BE222" s="160">
        <f t="shared" si="34"/>
        <v>0</v>
      </c>
      <c r="BF222" s="160">
        <f t="shared" si="35"/>
        <v>0</v>
      </c>
      <c r="BG222" s="160">
        <f t="shared" si="36"/>
        <v>0</v>
      </c>
      <c r="BH222" s="160">
        <f t="shared" si="37"/>
        <v>0</v>
      </c>
      <c r="BI222" s="160">
        <f t="shared" si="38"/>
        <v>0</v>
      </c>
      <c r="BJ222" s="14" t="s">
        <v>102</v>
      </c>
      <c r="BK222" s="160">
        <f t="shared" si="39"/>
        <v>0</v>
      </c>
      <c r="BL222" s="14" t="s">
        <v>418</v>
      </c>
      <c r="BM222" s="159" t="s">
        <v>1291</v>
      </c>
    </row>
    <row r="223" spans="1:65" s="2" customFormat="1" ht="16.5" customHeight="1">
      <c r="A223" s="29"/>
      <c r="B223" s="146"/>
      <c r="C223" s="161" t="s">
        <v>535</v>
      </c>
      <c r="D223" s="161" t="s">
        <v>224</v>
      </c>
      <c r="E223" s="162" t="s">
        <v>1292</v>
      </c>
      <c r="F223" s="163" t="s">
        <v>1293</v>
      </c>
      <c r="G223" s="164" t="s">
        <v>342</v>
      </c>
      <c r="H223" s="165">
        <v>5</v>
      </c>
      <c r="I223" s="166"/>
      <c r="J223" s="167">
        <f t="shared" si="30"/>
        <v>0</v>
      </c>
      <c r="K223" s="168"/>
      <c r="L223" s="169"/>
      <c r="M223" s="170" t="s">
        <v>1</v>
      </c>
      <c r="N223" s="171" t="s">
        <v>40</v>
      </c>
      <c r="O223" s="55"/>
      <c r="P223" s="157">
        <f t="shared" si="31"/>
        <v>0</v>
      </c>
      <c r="Q223" s="157">
        <v>3.5200000000000001E-3</v>
      </c>
      <c r="R223" s="157">
        <f t="shared" si="32"/>
        <v>1.7600000000000001E-2</v>
      </c>
      <c r="S223" s="157">
        <v>0</v>
      </c>
      <c r="T223" s="158">
        <f t="shared" si="33"/>
        <v>0</v>
      </c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R223" s="159" t="s">
        <v>1093</v>
      </c>
      <c r="AT223" s="159" t="s">
        <v>224</v>
      </c>
      <c r="AU223" s="159" t="s">
        <v>102</v>
      </c>
      <c r="AY223" s="14" t="s">
        <v>157</v>
      </c>
      <c r="BE223" s="160">
        <f t="shared" si="34"/>
        <v>0</v>
      </c>
      <c r="BF223" s="160">
        <f t="shared" si="35"/>
        <v>0</v>
      </c>
      <c r="BG223" s="160">
        <f t="shared" si="36"/>
        <v>0</v>
      </c>
      <c r="BH223" s="160">
        <f t="shared" si="37"/>
        <v>0</v>
      </c>
      <c r="BI223" s="160">
        <f t="shared" si="38"/>
        <v>0</v>
      </c>
      <c r="BJ223" s="14" t="s">
        <v>102</v>
      </c>
      <c r="BK223" s="160">
        <f t="shared" si="39"/>
        <v>0</v>
      </c>
      <c r="BL223" s="14" t="s">
        <v>1093</v>
      </c>
      <c r="BM223" s="159" t="s">
        <v>1294</v>
      </c>
    </row>
    <row r="224" spans="1:65" s="2" customFormat="1" ht="24">
      <c r="A224" s="29"/>
      <c r="B224" s="146"/>
      <c r="C224" s="147" t="s">
        <v>539</v>
      </c>
      <c r="D224" s="147" t="s">
        <v>159</v>
      </c>
      <c r="E224" s="148" t="s">
        <v>1295</v>
      </c>
      <c r="F224" s="149" t="s">
        <v>1296</v>
      </c>
      <c r="G224" s="150" t="s">
        <v>342</v>
      </c>
      <c r="H224" s="151">
        <v>5</v>
      </c>
      <c r="I224" s="152"/>
      <c r="J224" s="153">
        <f t="shared" si="30"/>
        <v>0</v>
      </c>
      <c r="K224" s="154"/>
      <c r="L224" s="30"/>
      <c r="M224" s="155" t="s">
        <v>1</v>
      </c>
      <c r="N224" s="156" t="s">
        <v>40</v>
      </c>
      <c r="O224" s="55"/>
      <c r="P224" s="157">
        <f t="shared" si="31"/>
        <v>0</v>
      </c>
      <c r="Q224" s="157">
        <v>0</v>
      </c>
      <c r="R224" s="157">
        <f t="shared" si="32"/>
        <v>0</v>
      </c>
      <c r="S224" s="157">
        <v>0</v>
      </c>
      <c r="T224" s="158">
        <f t="shared" si="33"/>
        <v>0</v>
      </c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R224" s="159" t="s">
        <v>418</v>
      </c>
      <c r="AT224" s="159" t="s">
        <v>159</v>
      </c>
      <c r="AU224" s="159" t="s">
        <v>102</v>
      </c>
      <c r="AY224" s="14" t="s">
        <v>157</v>
      </c>
      <c r="BE224" s="160">
        <f t="shared" si="34"/>
        <v>0</v>
      </c>
      <c r="BF224" s="160">
        <f t="shared" si="35"/>
        <v>0</v>
      </c>
      <c r="BG224" s="160">
        <f t="shared" si="36"/>
        <v>0</v>
      </c>
      <c r="BH224" s="160">
        <f t="shared" si="37"/>
        <v>0</v>
      </c>
      <c r="BI224" s="160">
        <f t="shared" si="38"/>
        <v>0</v>
      </c>
      <c r="BJ224" s="14" t="s">
        <v>102</v>
      </c>
      <c r="BK224" s="160">
        <f t="shared" si="39"/>
        <v>0</v>
      </c>
      <c r="BL224" s="14" t="s">
        <v>418</v>
      </c>
      <c r="BM224" s="159" t="s">
        <v>1297</v>
      </c>
    </row>
    <row r="225" spans="1:65" s="2" customFormat="1" ht="24">
      <c r="A225" s="29"/>
      <c r="B225" s="146"/>
      <c r="C225" s="161" t="s">
        <v>543</v>
      </c>
      <c r="D225" s="161" t="s">
        <v>224</v>
      </c>
      <c r="E225" s="162" t="s">
        <v>1298</v>
      </c>
      <c r="F225" s="163" t="s">
        <v>1299</v>
      </c>
      <c r="G225" s="164" t="s">
        <v>342</v>
      </c>
      <c r="H225" s="165">
        <v>5</v>
      </c>
      <c r="I225" s="166"/>
      <c r="J225" s="167">
        <f t="shared" si="30"/>
        <v>0</v>
      </c>
      <c r="K225" s="168"/>
      <c r="L225" s="169"/>
      <c r="M225" s="170" t="s">
        <v>1</v>
      </c>
      <c r="N225" s="171" t="s">
        <v>40</v>
      </c>
      <c r="O225" s="55"/>
      <c r="P225" s="157">
        <f t="shared" si="31"/>
        <v>0</v>
      </c>
      <c r="Q225" s="157">
        <v>4.6000000000000001E-4</v>
      </c>
      <c r="R225" s="157">
        <f t="shared" si="32"/>
        <v>2.3E-3</v>
      </c>
      <c r="S225" s="157">
        <v>0</v>
      </c>
      <c r="T225" s="158">
        <f t="shared" si="33"/>
        <v>0</v>
      </c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R225" s="159" t="s">
        <v>189</v>
      </c>
      <c r="AT225" s="159" t="s">
        <v>224</v>
      </c>
      <c r="AU225" s="159" t="s">
        <v>102</v>
      </c>
      <c r="AY225" s="14" t="s">
        <v>157</v>
      </c>
      <c r="BE225" s="160">
        <f t="shared" si="34"/>
        <v>0</v>
      </c>
      <c r="BF225" s="160">
        <f t="shared" si="35"/>
        <v>0</v>
      </c>
      <c r="BG225" s="160">
        <f t="shared" si="36"/>
        <v>0</v>
      </c>
      <c r="BH225" s="160">
        <f t="shared" si="37"/>
        <v>0</v>
      </c>
      <c r="BI225" s="160">
        <f t="shared" si="38"/>
        <v>0</v>
      </c>
      <c r="BJ225" s="14" t="s">
        <v>102</v>
      </c>
      <c r="BK225" s="160">
        <f t="shared" si="39"/>
        <v>0</v>
      </c>
      <c r="BL225" s="14" t="s">
        <v>163</v>
      </c>
      <c r="BM225" s="159" t="s">
        <v>1300</v>
      </c>
    </row>
    <row r="226" spans="1:65" s="2" customFormat="1" ht="24">
      <c r="A226" s="29"/>
      <c r="B226" s="146"/>
      <c r="C226" s="147" t="s">
        <v>547</v>
      </c>
      <c r="D226" s="147" t="s">
        <v>159</v>
      </c>
      <c r="E226" s="148" t="s">
        <v>1301</v>
      </c>
      <c r="F226" s="149" t="s">
        <v>1302</v>
      </c>
      <c r="G226" s="150" t="s">
        <v>342</v>
      </c>
      <c r="H226" s="151">
        <v>6</v>
      </c>
      <c r="I226" s="152"/>
      <c r="J226" s="153">
        <f t="shared" si="30"/>
        <v>0</v>
      </c>
      <c r="K226" s="154"/>
      <c r="L226" s="30"/>
      <c r="M226" s="155" t="s">
        <v>1</v>
      </c>
      <c r="N226" s="156" t="s">
        <v>40</v>
      </c>
      <c r="O226" s="55"/>
      <c r="P226" s="157">
        <f t="shared" si="31"/>
        <v>0</v>
      </c>
      <c r="Q226" s="157">
        <v>0</v>
      </c>
      <c r="R226" s="157">
        <f t="shared" si="32"/>
        <v>0</v>
      </c>
      <c r="S226" s="157">
        <v>0</v>
      </c>
      <c r="T226" s="158">
        <f t="shared" si="33"/>
        <v>0</v>
      </c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R226" s="159" t="s">
        <v>418</v>
      </c>
      <c r="AT226" s="159" t="s">
        <v>159</v>
      </c>
      <c r="AU226" s="159" t="s">
        <v>102</v>
      </c>
      <c r="AY226" s="14" t="s">
        <v>157</v>
      </c>
      <c r="BE226" s="160">
        <f t="shared" si="34"/>
        <v>0</v>
      </c>
      <c r="BF226" s="160">
        <f t="shared" si="35"/>
        <v>0</v>
      </c>
      <c r="BG226" s="160">
        <f t="shared" si="36"/>
        <v>0</v>
      </c>
      <c r="BH226" s="160">
        <f t="shared" si="37"/>
        <v>0</v>
      </c>
      <c r="BI226" s="160">
        <f t="shared" si="38"/>
        <v>0</v>
      </c>
      <c r="BJ226" s="14" t="s">
        <v>102</v>
      </c>
      <c r="BK226" s="160">
        <f t="shared" si="39"/>
        <v>0</v>
      </c>
      <c r="BL226" s="14" t="s">
        <v>418</v>
      </c>
      <c r="BM226" s="159" t="s">
        <v>1303</v>
      </c>
    </row>
    <row r="227" spans="1:65" s="2" customFormat="1" ht="24">
      <c r="A227" s="29"/>
      <c r="B227" s="146"/>
      <c r="C227" s="161" t="s">
        <v>551</v>
      </c>
      <c r="D227" s="161" t="s">
        <v>224</v>
      </c>
      <c r="E227" s="162" t="s">
        <v>1304</v>
      </c>
      <c r="F227" s="163" t="s">
        <v>1305</v>
      </c>
      <c r="G227" s="164" t="s">
        <v>342</v>
      </c>
      <c r="H227" s="165">
        <v>6</v>
      </c>
      <c r="I227" s="166"/>
      <c r="J227" s="167">
        <f t="shared" si="30"/>
        <v>0</v>
      </c>
      <c r="K227" s="168"/>
      <c r="L227" s="169"/>
      <c r="M227" s="170" t="s">
        <v>1</v>
      </c>
      <c r="N227" s="171" t="s">
        <v>40</v>
      </c>
      <c r="O227" s="55"/>
      <c r="P227" s="157">
        <f t="shared" si="31"/>
        <v>0</v>
      </c>
      <c r="Q227" s="157">
        <v>6.4999999999999997E-4</v>
      </c>
      <c r="R227" s="157">
        <f t="shared" si="32"/>
        <v>3.8999999999999998E-3</v>
      </c>
      <c r="S227" s="157">
        <v>0</v>
      </c>
      <c r="T227" s="158">
        <f t="shared" si="33"/>
        <v>0</v>
      </c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R227" s="159" t="s">
        <v>189</v>
      </c>
      <c r="AT227" s="159" t="s">
        <v>224</v>
      </c>
      <c r="AU227" s="159" t="s">
        <v>102</v>
      </c>
      <c r="AY227" s="14" t="s">
        <v>157</v>
      </c>
      <c r="BE227" s="160">
        <f t="shared" si="34"/>
        <v>0</v>
      </c>
      <c r="BF227" s="160">
        <f t="shared" si="35"/>
        <v>0</v>
      </c>
      <c r="BG227" s="160">
        <f t="shared" si="36"/>
        <v>0</v>
      </c>
      <c r="BH227" s="160">
        <f t="shared" si="37"/>
        <v>0</v>
      </c>
      <c r="BI227" s="160">
        <f t="shared" si="38"/>
        <v>0</v>
      </c>
      <c r="BJ227" s="14" t="s">
        <v>102</v>
      </c>
      <c r="BK227" s="160">
        <f t="shared" si="39"/>
        <v>0</v>
      </c>
      <c r="BL227" s="14" t="s">
        <v>163</v>
      </c>
      <c r="BM227" s="159" t="s">
        <v>1306</v>
      </c>
    </row>
    <row r="228" spans="1:65" s="2" customFormat="1" ht="16.5" customHeight="1">
      <c r="A228" s="29"/>
      <c r="B228" s="146"/>
      <c r="C228" s="147" t="s">
        <v>557</v>
      </c>
      <c r="D228" s="147" t="s">
        <v>159</v>
      </c>
      <c r="E228" s="148" t="s">
        <v>1307</v>
      </c>
      <c r="F228" s="149" t="s">
        <v>1308</v>
      </c>
      <c r="G228" s="150" t="s">
        <v>342</v>
      </c>
      <c r="H228" s="151">
        <v>2</v>
      </c>
      <c r="I228" s="152"/>
      <c r="J228" s="153">
        <f t="shared" si="30"/>
        <v>0</v>
      </c>
      <c r="K228" s="154"/>
      <c r="L228" s="30"/>
      <c r="M228" s="155" t="s">
        <v>1</v>
      </c>
      <c r="N228" s="156" t="s">
        <v>40</v>
      </c>
      <c r="O228" s="55"/>
      <c r="P228" s="157">
        <f t="shared" si="31"/>
        <v>0</v>
      </c>
      <c r="Q228" s="157">
        <v>0</v>
      </c>
      <c r="R228" s="157">
        <f t="shared" si="32"/>
        <v>0</v>
      </c>
      <c r="S228" s="157">
        <v>0</v>
      </c>
      <c r="T228" s="158">
        <f t="shared" si="33"/>
        <v>0</v>
      </c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R228" s="159" t="s">
        <v>418</v>
      </c>
      <c r="AT228" s="159" t="s">
        <v>159</v>
      </c>
      <c r="AU228" s="159" t="s">
        <v>102</v>
      </c>
      <c r="AY228" s="14" t="s">
        <v>157</v>
      </c>
      <c r="BE228" s="160">
        <f t="shared" si="34"/>
        <v>0</v>
      </c>
      <c r="BF228" s="160">
        <f t="shared" si="35"/>
        <v>0</v>
      </c>
      <c r="BG228" s="160">
        <f t="shared" si="36"/>
        <v>0</v>
      </c>
      <c r="BH228" s="160">
        <f t="shared" si="37"/>
        <v>0</v>
      </c>
      <c r="BI228" s="160">
        <f t="shared" si="38"/>
        <v>0</v>
      </c>
      <c r="BJ228" s="14" t="s">
        <v>102</v>
      </c>
      <c r="BK228" s="160">
        <f t="shared" si="39"/>
        <v>0</v>
      </c>
      <c r="BL228" s="14" t="s">
        <v>418</v>
      </c>
      <c r="BM228" s="159" t="s">
        <v>1309</v>
      </c>
    </row>
    <row r="229" spans="1:65" s="2" customFormat="1" ht="16.5" customHeight="1">
      <c r="A229" s="29"/>
      <c r="B229" s="146"/>
      <c r="C229" s="161" t="s">
        <v>561</v>
      </c>
      <c r="D229" s="161" t="s">
        <v>224</v>
      </c>
      <c r="E229" s="162" t="s">
        <v>1310</v>
      </c>
      <c r="F229" s="163" t="s">
        <v>1311</v>
      </c>
      <c r="G229" s="164" t="s">
        <v>342</v>
      </c>
      <c r="H229" s="165">
        <v>2</v>
      </c>
      <c r="I229" s="166"/>
      <c r="J229" s="167">
        <f t="shared" si="30"/>
        <v>0</v>
      </c>
      <c r="K229" s="168"/>
      <c r="L229" s="169"/>
      <c r="M229" s="170" t="s">
        <v>1</v>
      </c>
      <c r="N229" s="171" t="s">
        <v>40</v>
      </c>
      <c r="O229" s="55"/>
      <c r="P229" s="157">
        <f t="shared" si="31"/>
        <v>0</v>
      </c>
      <c r="Q229" s="157">
        <v>2.9999999999999997E-4</v>
      </c>
      <c r="R229" s="157">
        <f t="shared" si="32"/>
        <v>5.9999999999999995E-4</v>
      </c>
      <c r="S229" s="157">
        <v>0</v>
      </c>
      <c r="T229" s="158">
        <f t="shared" si="33"/>
        <v>0</v>
      </c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R229" s="159" t="s">
        <v>1093</v>
      </c>
      <c r="AT229" s="159" t="s">
        <v>224</v>
      </c>
      <c r="AU229" s="159" t="s">
        <v>102</v>
      </c>
      <c r="AY229" s="14" t="s">
        <v>157</v>
      </c>
      <c r="BE229" s="160">
        <f t="shared" si="34"/>
        <v>0</v>
      </c>
      <c r="BF229" s="160">
        <f t="shared" si="35"/>
        <v>0</v>
      </c>
      <c r="BG229" s="160">
        <f t="shared" si="36"/>
        <v>0</v>
      </c>
      <c r="BH229" s="160">
        <f t="shared" si="37"/>
        <v>0</v>
      </c>
      <c r="BI229" s="160">
        <f t="shared" si="38"/>
        <v>0</v>
      </c>
      <c r="BJ229" s="14" t="s">
        <v>102</v>
      </c>
      <c r="BK229" s="160">
        <f t="shared" si="39"/>
        <v>0</v>
      </c>
      <c r="BL229" s="14" t="s">
        <v>1093</v>
      </c>
      <c r="BM229" s="159" t="s">
        <v>1312</v>
      </c>
    </row>
    <row r="230" spans="1:65" s="12" customFormat="1" ht="22.9" customHeight="1">
      <c r="B230" s="133"/>
      <c r="D230" s="134" t="s">
        <v>73</v>
      </c>
      <c r="E230" s="144" t="s">
        <v>1313</v>
      </c>
      <c r="F230" s="144" t="s">
        <v>1314</v>
      </c>
      <c r="I230" s="136"/>
      <c r="J230" s="145">
        <f>BK230</f>
        <v>0</v>
      </c>
      <c r="L230" s="133"/>
      <c r="M230" s="138"/>
      <c r="N230" s="139"/>
      <c r="O230" s="139"/>
      <c r="P230" s="140">
        <f>SUM(P231:P232)</f>
        <v>0</v>
      </c>
      <c r="Q230" s="139"/>
      <c r="R230" s="140">
        <f>SUM(R231:R232)</f>
        <v>6.9080000000000003E-2</v>
      </c>
      <c r="S230" s="139"/>
      <c r="T230" s="141">
        <f>SUM(T231:T232)</f>
        <v>0</v>
      </c>
      <c r="AR230" s="134" t="s">
        <v>168</v>
      </c>
      <c r="AT230" s="142" t="s">
        <v>73</v>
      </c>
      <c r="AU230" s="142" t="s">
        <v>82</v>
      </c>
      <c r="AY230" s="134" t="s">
        <v>157</v>
      </c>
      <c r="BK230" s="143">
        <f>SUM(BK231:BK232)</f>
        <v>0</v>
      </c>
    </row>
    <row r="231" spans="1:65" s="2" customFormat="1" ht="24">
      <c r="A231" s="29"/>
      <c r="B231" s="146"/>
      <c r="C231" s="147" t="s">
        <v>565</v>
      </c>
      <c r="D231" s="147" t="s">
        <v>159</v>
      </c>
      <c r="E231" s="148" t="s">
        <v>1315</v>
      </c>
      <c r="F231" s="149" t="s">
        <v>1316</v>
      </c>
      <c r="G231" s="150" t="s">
        <v>171</v>
      </c>
      <c r="H231" s="151">
        <v>628</v>
      </c>
      <c r="I231" s="152"/>
      <c r="J231" s="153">
        <f>ROUND(I231*H231,2)</f>
        <v>0</v>
      </c>
      <c r="K231" s="154"/>
      <c r="L231" s="30"/>
      <c r="M231" s="155" t="s">
        <v>1</v>
      </c>
      <c r="N231" s="156" t="s">
        <v>40</v>
      </c>
      <c r="O231" s="55"/>
      <c r="P231" s="157">
        <f>O231*H231</f>
        <v>0</v>
      </c>
      <c r="Q231" s="157">
        <v>0</v>
      </c>
      <c r="R231" s="157">
        <f>Q231*H231</f>
        <v>0</v>
      </c>
      <c r="S231" s="157">
        <v>0</v>
      </c>
      <c r="T231" s="158">
        <f>S231*H231</f>
        <v>0</v>
      </c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R231" s="159" t="s">
        <v>418</v>
      </c>
      <c r="AT231" s="159" t="s">
        <v>159</v>
      </c>
      <c r="AU231" s="159" t="s">
        <v>102</v>
      </c>
      <c r="AY231" s="14" t="s">
        <v>157</v>
      </c>
      <c r="BE231" s="160">
        <f>IF(N231="základná",J231,0)</f>
        <v>0</v>
      </c>
      <c r="BF231" s="160">
        <f>IF(N231="znížená",J231,0)</f>
        <v>0</v>
      </c>
      <c r="BG231" s="160">
        <f>IF(N231="zákl. prenesená",J231,0)</f>
        <v>0</v>
      </c>
      <c r="BH231" s="160">
        <f>IF(N231="zníž. prenesená",J231,0)</f>
        <v>0</v>
      </c>
      <c r="BI231" s="160">
        <f>IF(N231="nulová",J231,0)</f>
        <v>0</v>
      </c>
      <c r="BJ231" s="14" t="s">
        <v>102</v>
      </c>
      <c r="BK231" s="160">
        <f>ROUND(I231*H231,2)</f>
        <v>0</v>
      </c>
      <c r="BL231" s="14" t="s">
        <v>418</v>
      </c>
      <c r="BM231" s="159" t="s">
        <v>1317</v>
      </c>
    </row>
    <row r="232" spans="1:65" s="2" customFormat="1" ht="24">
      <c r="A232" s="29"/>
      <c r="B232" s="146"/>
      <c r="C232" s="161" t="s">
        <v>521</v>
      </c>
      <c r="D232" s="161" t="s">
        <v>224</v>
      </c>
      <c r="E232" s="162" t="s">
        <v>1318</v>
      </c>
      <c r="F232" s="163" t="s">
        <v>1319</v>
      </c>
      <c r="G232" s="164" t="s">
        <v>171</v>
      </c>
      <c r="H232" s="165">
        <v>690.8</v>
      </c>
      <c r="I232" s="166"/>
      <c r="J232" s="167">
        <f>ROUND(I232*H232,2)</f>
        <v>0</v>
      </c>
      <c r="K232" s="168"/>
      <c r="L232" s="169"/>
      <c r="M232" s="170" t="s">
        <v>1</v>
      </c>
      <c r="N232" s="171" t="s">
        <v>40</v>
      </c>
      <c r="O232" s="55"/>
      <c r="P232" s="157">
        <f>O232*H232</f>
        <v>0</v>
      </c>
      <c r="Q232" s="157">
        <v>1E-4</v>
      </c>
      <c r="R232" s="157">
        <f>Q232*H232</f>
        <v>6.9080000000000003E-2</v>
      </c>
      <c r="S232" s="157">
        <v>0</v>
      </c>
      <c r="T232" s="158">
        <f>S232*H232</f>
        <v>0</v>
      </c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R232" s="159" t="s">
        <v>1093</v>
      </c>
      <c r="AT232" s="159" t="s">
        <v>224</v>
      </c>
      <c r="AU232" s="159" t="s">
        <v>102</v>
      </c>
      <c r="AY232" s="14" t="s">
        <v>157</v>
      </c>
      <c r="BE232" s="160">
        <f>IF(N232="základná",J232,0)</f>
        <v>0</v>
      </c>
      <c r="BF232" s="160">
        <f>IF(N232="znížená",J232,0)</f>
        <v>0</v>
      </c>
      <c r="BG232" s="160">
        <f>IF(N232="zákl. prenesená",J232,0)</f>
        <v>0</v>
      </c>
      <c r="BH232" s="160">
        <f>IF(N232="zníž. prenesená",J232,0)</f>
        <v>0</v>
      </c>
      <c r="BI232" s="160">
        <f>IF(N232="nulová",J232,0)</f>
        <v>0</v>
      </c>
      <c r="BJ232" s="14" t="s">
        <v>102</v>
      </c>
      <c r="BK232" s="160">
        <f>ROUND(I232*H232,2)</f>
        <v>0</v>
      </c>
      <c r="BL232" s="14" t="s">
        <v>1093</v>
      </c>
      <c r="BM232" s="159" t="s">
        <v>1320</v>
      </c>
    </row>
    <row r="233" spans="1:65" s="12" customFormat="1" ht="25.9" customHeight="1">
      <c r="B233" s="133"/>
      <c r="D233" s="134" t="s">
        <v>73</v>
      </c>
      <c r="E233" s="135" t="s">
        <v>580</v>
      </c>
      <c r="F233" s="135" t="s">
        <v>581</v>
      </c>
      <c r="I233" s="136"/>
      <c r="J233" s="137">
        <f>BK233</f>
        <v>0</v>
      </c>
      <c r="L233" s="133"/>
      <c r="M233" s="138"/>
      <c r="N233" s="139"/>
      <c r="O233" s="139"/>
      <c r="P233" s="140">
        <f>P234</f>
        <v>0</v>
      </c>
      <c r="Q233" s="139"/>
      <c r="R233" s="140">
        <f>R234</f>
        <v>0</v>
      </c>
      <c r="S233" s="139"/>
      <c r="T233" s="141">
        <f>T234</f>
        <v>0</v>
      </c>
      <c r="AR233" s="134" t="s">
        <v>163</v>
      </c>
      <c r="AT233" s="142" t="s">
        <v>73</v>
      </c>
      <c r="AU233" s="142" t="s">
        <v>74</v>
      </c>
      <c r="AY233" s="134" t="s">
        <v>157</v>
      </c>
      <c r="BK233" s="143">
        <f>BK234</f>
        <v>0</v>
      </c>
    </row>
    <row r="234" spans="1:65" s="2" customFormat="1" ht="24">
      <c r="A234" s="29"/>
      <c r="B234" s="146"/>
      <c r="C234" s="147" t="s">
        <v>572</v>
      </c>
      <c r="D234" s="147" t="s">
        <v>159</v>
      </c>
      <c r="E234" s="148" t="s">
        <v>583</v>
      </c>
      <c r="F234" s="149" t="s">
        <v>584</v>
      </c>
      <c r="G234" s="150" t="s">
        <v>585</v>
      </c>
      <c r="H234" s="151">
        <v>1</v>
      </c>
      <c r="I234" s="152"/>
      <c r="J234" s="153">
        <f>ROUND(I234*H234,2)</f>
        <v>0</v>
      </c>
      <c r="K234" s="154"/>
      <c r="L234" s="30"/>
      <c r="M234" s="172" t="s">
        <v>1</v>
      </c>
      <c r="N234" s="173" t="s">
        <v>40</v>
      </c>
      <c r="O234" s="174"/>
      <c r="P234" s="175">
        <f>O234*H234</f>
        <v>0</v>
      </c>
      <c r="Q234" s="175">
        <v>0</v>
      </c>
      <c r="R234" s="175">
        <f>Q234*H234</f>
        <v>0</v>
      </c>
      <c r="S234" s="175">
        <v>0</v>
      </c>
      <c r="T234" s="176">
        <f>S234*H234</f>
        <v>0</v>
      </c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R234" s="159" t="s">
        <v>586</v>
      </c>
      <c r="AT234" s="159" t="s">
        <v>159</v>
      </c>
      <c r="AU234" s="159" t="s">
        <v>82</v>
      </c>
      <c r="AY234" s="14" t="s">
        <v>157</v>
      </c>
      <c r="BE234" s="160">
        <f>IF(N234="základná",J234,0)</f>
        <v>0</v>
      </c>
      <c r="BF234" s="160">
        <f>IF(N234="znížená",J234,0)</f>
        <v>0</v>
      </c>
      <c r="BG234" s="160">
        <f>IF(N234="zákl. prenesená",J234,0)</f>
        <v>0</v>
      </c>
      <c r="BH234" s="160">
        <f>IF(N234="zníž. prenesená",J234,0)</f>
        <v>0</v>
      </c>
      <c r="BI234" s="160">
        <f>IF(N234="nulová",J234,0)</f>
        <v>0</v>
      </c>
      <c r="BJ234" s="14" t="s">
        <v>102</v>
      </c>
      <c r="BK234" s="160">
        <f>ROUND(I234*H234,2)</f>
        <v>0</v>
      </c>
      <c r="BL234" s="14" t="s">
        <v>586</v>
      </c>
      <c r="BM234" s="159" t="s">
        <v>1321</v>
      </c>
    </row>
    <row r="235" spans="1:65" s="2" customFormat="1" ht="6.95" customHeight="1">
      <c r="A235" s="29"/>
      <c r="B235" s="44"/>
      <c r="C235" s="45"/>
      <c r="D235" s="45"/>
      <c r="E235" s="45"/>
      <c r="F235" s="45"/>
      <c r="G235" s="45"/>
      <c r="H235" s="45"/>
      <c r="I235" s="45"/>
      <c r="J235" s="45"/>
      <c r="K235" s="45"/>
      <c r="L235" s="30"/>
      <c r="M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</row>
  </sheetData>
  <autoFilter ref="C124:K234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88" fitToHeight="100" orientation="portrait" r:id="rId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7"/>
  <sheetViews>
    <sheetView showGridLines="0" topLeftCell="A108" workbookViewId="0">
      <selection activeCell="I130" sqref="I130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07" t="s">
        <v>5</v>
      </c>
      <c r="M2" s="192"/>
      <c r="N2" s="192"/>
      <c r="O2" s="192"/>
      <c r="P2" s="192"/>
      <c r="Q2" s="192"/>
      <c r="R2" s="192"/>
      <c r="S2" s="192"/>
      <c r="T2" s="192"/>
      <c r="U2" s="192"/>
      <c r="V2" s="192"/>
      <c r="AT2" s="14" t="s">
        <v>103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74</v>
      </c>
    </row>
    <row r="4" spans="1:46" s="1" customFormat="1" ht="24.95" customHeight="1">
      <c r="B4" s="17"/>
      <c r="D4" s="18" t="s">
        <v>122</v>
      </c>
      <c r="L4" s="17"/>
      <c r="M4" s="95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15</v>
      </c>
      <c r="L6" s="17"/>
    </row>
    <row r="7" spans="1:46" s="1" customFormat="1" ht="16.5" customHeight="1">
      <c r="B7" s="17"/>
      <c r="E7" s="223" t="str">
        <f>'Rekapitulácia stavby'!K6</f>
        <v>PD Žakovce, MK a IS pre IBV 22RD</v>
      </c>
      <c r="F7" s="224"/>
      <c r="G7" s="224"/>
      <c r="H7" s="224"/>
      <c r="L7" s="17"/>
    </row>
    <row r="8" spans="1:46" s="1" customFormat="1" ht="12" customHeight="1">
      <c r="B8" s="17"/>
      <c r="D8" s="24" t="s">
        <v>123</v>
      </c>
      <c r="L8" s="17"/>
    </row>
    <row r="9" spans="1:46" s="2" customFormat="1" ht="16.5" customHeight="1">
      <c r="A9" s="29"/>
      <c r="B9" s="30"/>
      <c r="C9" s="29"/>
      <c r="D9" s="29"/>
      <c r="E9" s="223" t="s">
        <v>1322</v>
      </c>
      <c r="F9" s="225"/>
      <c r="G9" s="225"/>
      <c r="H9" s="225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>
      <c r="A10" s="29"/>
      <c r="B10" s="30"/>
      <c r="C10" s="29"/>
      <c r="D10" s="24" t="s">
        <v>1323</v>
      </c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>
      <c r="A11" s="29"/>
      <c r="B11" s="30"/>
      <c r="C11" s="29"/>
      <c r="D11" s="29"/>
      <c r="E11" s="185" t="s">
        <v>1324</v>
      </c>
      <c r="F11" s="225"/>
      <c r="G11" s="225"/>
      <c r="H11" s="225"/>
      <c r="I11" s="29"/>
      <c r="J11" s="29"/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1.25">
      <c r="A12" s="29"/>
      <c r="B12" s="30"/>
      <c r="C12" s="29"/>
      <c r="D12" s="29"/>
      <c r="E12" s="29"/>
      <c r="F12" s="29"/>
      <c r="G12" s="29"/>
      <c r="H12" s="29"/>
      <c r="I12" s="29"/>
      <c r="J12" s="29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>
      <c r="A13" s="29"/>
      <c r="B13" s="30"/>
      <c r="C13" s="29"/>
      <c r="D13" s="24" t="s">
        <v>17</v>
      </c>
      <c r="E13" s="29"/>
      <c r="F13" s="22" t="s">
        <v>1</v>
      </c>
      <c r="G13" s="29"/>
      <c r="H13" s="29"/>
      <c r="I13" s="24" t="s">
        <v>18</v>
      </c>
      <c r="J13" s="22" t="s">
        <v>1</v>
      </c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19</v>
      </c>
      <c r="E14" s="29"/>
      <c r="F14" s="22" t="s">
        <v>20</v>
      </c>
      <c r="G14" s="29"/>
      <c r="H14" s="29"/>
      <c r="I14" s="24" t="s">
        <v>21</v>
      </c>
      <c r="J14" s="52" t="str">
        <f>'Rekapitulácia stavby'!AN8</f>
        <v>Vyplň údaj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9" customHeight="1">
      <c r="A15" s="29"/>
      <c r="B15" s="30"/>
      <c r="C15" s="29"/>
      <c r="D15" s="29"/>
      <c r="E15" s="29"/>
      <c r="F15" s="29"/>
      <c r="G15" s="29"/>
      <c r="H15" s="29"/>
      <c r="I15" s="29"/>
      <c r="J15" s="29"/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>
      <c r="A16" s="29"/>
      <c r="B16" s="30"/>
      <c r="C16" s="29"/>
      <c r="D16" s="24" t="s">
        <v>22</v>
      </c>
      <c r="E16" s="29"/>
      <c r="F16" s="29"/>
      <c r="G16" s="29"/>
      <c r="H16" s="29"/>
      <c r="I16" s="24" t="s">
        <v>23</v>
      </c>
      <c r="J16" s="22" t="s">
        <v>2186</v>
      </c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>
      <c r="A17" s="29"/>
      <c r="B17" s="30"/>
      <c r="C17" s="29"/>
      <c r="D17" s="29"/>
      <c r="E17" s="22" t="str">
        <f>'06 - SO 06 Vodovod a vere...'!E15</f>
        <v>Obec Žakovce, Žakovce 55, 059 73 Žakovce</v>
      </c>
      <c r="F17" s="29"/>
      <c r="G17" s="29"/>
      <c r="H17" s="29"/>
      <c r="I17" s="24" t="s">
        <v>25</v>
      </c>
      <c r="J17" s="22" t="s">
        <v>2187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5" customHeight="1">
      <c r="A18" s="29"/>
      <c r="B18" s="30"/>
      <c r="C18" s="29"/>
      <c r="D18" s="29"/>
      <c r="E18" s="29"/>
      <c r="F18" s="29"/>
      <c r="G18" s="29"/>
      <c r="H18" s="29"/>
      <c r="I18" s="29"/>
      <c r="J18" s="29"/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>
      <c r="A19" s="29"/>
      <c r="B19" s="30"/>
      <c r="C19" s="29"/>
      <c r="D19" s="24" t="s">
        <v>26</v>
      </c>
      <c r="E19" s="29"/>
      <c r="F19" s="29"/>
      <c r="G19" s="29"/>
      <c r="H19" s="29"/>
      <c r="I19" s="24" t="s">
        <v>23</v>
      </c>
      <c r="J19" s="25" t="str">
        <f>'Rekapitulácia stavby'!AN13</f>
        <v>Vyplň údaj</v>
      </c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>
      <c r="A20" s="29"/>
      <c r="B20" s="30"/>
      <c r="C20" s="29"/>
      <c r="D20" s="29"/>
      <c r="E20" s="226" t="str">
        <f>'Rekapitulácia stavby'!E14</f>
        <v>Vyplň údaj</v>
      </c>
      <c r="F20" s="191"/>
      <c r="G20" s="191"/>
      <c r="H20" s="191"/>
      <c r="I20" s="24" t="s">
        <v>25</v>
      </c>
      <c r="J20" s="25" t="str">
        <f>'Rekapitulácia stavby'!AN14</f>
        <v>Vyplň údaj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5" customHeight="1">
      <c r="A21" s="29"/>
      <c r="B21" s="30"/>
      <c r="C21" s="29"/>
      <c r="D21" s="29"/>
      <c r="E21" s="29"/>
      <c r="F21" s="29"/>
      <c r="G21" s="29"/>
      <c r="H21" s="29"/>
      <c r="I21" s="29"/>
      <c r="J21" s="29"/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>
      <c r="A22" s="29"/>
      <c r="B22" s="30"/>
      <c r="C22" s="29"/>
      <c r="D22" s="24" t="s">
        <v>28</v>
      </c>
      <c r="E22" s="29"/>
      <c r="F22" s="29"/>
      <c r="G22" s="29"/>
      <c r="H22" s="29"/>
      <c r="I22" s="24" t="s">
        <v>23</v>
      </c>
      <c r="J22" s="22" t="s">
        <v>1</v>
      </c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>
      <c r="A23" s="29"/>
      <c r="B23" s="30"/>
      <c r="C23" s="29"/>
      <c r="D23" s="29"/>
      <c r="E23" s="22" t="s">
        <v>1325</v>
      </c>
      <c r="F23" s="29"/>
      <c r="G23" s="29"/>
      <c r="H23" s="29"/>
      <c r="I23" s="24" t="s">
        <v>25</v>
      </c>
      <c r="J23" s="22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5" customHeight="1">
      <c r="A24" s="29"/>
      <c r="B24" s="30"/>
      <c r="C24" s="29"/>
      <c r="D24" s="29"/>
      <c r="E24" s="29"/>
      <c r="F24" s="29"/>
      <c r="G24" s="29"/>
      <c r="H24" s="29"/>
      <c r="I24" s="29"/>
      <c r="J24" s="29"/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>
      <c r="A25" s="29"/>
      <c r="B25" s="30"/>
      <c r="C25" s="29"/>
      <c r="D25" s="24" t="s">
        <v>31</v>
      </c>
      <c r="E25" s="29"/>
      <c r="F25" s="29"/>
      <c r="G25" s="29"/>
      <c r="H25" s="29"/>
      <c r="I25" s="24" t="s">
        <v>23</v>
      </c>
      <c r="J25" s="22" t="s">
        <v>1</v>
      </c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>
      <c r="A26" s="29"/>
      <c r="B26" s="30"/>
      <c r="C26" s="29"/>
      <c r="D26" s="29"/>
      <c r="E26" s="22" t="s">
        <v>1326</v>
      </c>
      <c r="F26" s="29"/>
      <c r="G26" s="29"/>
      <c r="H26" s="29"/>
      <c r="I26" s="24" t="s">
        <v>25</v>
      </c>
      <c r="J26" s="22" t="s">
        <v>1</v>
      </c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>
      <c r="A28" s="29"/>
      <c r="B28" s="30"/>
      <c r="C28" s="29"/>
      <c r="D28" s="24" t="s">
        <v>33</v>
      </c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16.5" customHeight="1">
      <c r="A29" s="96"/>
      <c r="B29" s="97"/>
      <c r="C29" s="96"/>
      <c r="D29" s="96"/>
      <c r="E29" s="196" t="s">
        <v>1</v>
      </c>
      <c r="F29" s="196"/>
      <c r="G29" s="196"/>
      <c r="H29" s="196"/>
      <c r="I29" s="96"/>
      <c r="J29" s="96"/>
      <c r="K29" s="96"/>
      <c r="L29" s="98"/>
      <c r="S29" s="96"/>
      <c r="T29" s="96"/>
      <c r="U29" s="96"/>
      <c r="V29" s="96"/>
      <c r="W29" s="96"/>
      <c r="X29" s="96"/>
      <c r="Y29" s="96"/>
      <c r="Z29" s="96"/>
      <c r="AA29" s="96"/>
      <c r="AB29" s="96"/>
      <c r="AC29" s="96"/>
      <c r="AD29" s="96"/>
      <c r="AE29" s="96"/>
    </row>
    <row r="30" spans="1:31" s="2" customFormat="1" ht="6.95" customHeight="1">
      <c r="A30" s="29"/>
      <c r="B30" s="30"/>
      <c r="C30" s="29"/>
      <c r="D30" s="29"/>
      <c r="E30" s="29"/>
      <c r="F30" s="29"/>
      <c r="G30" s="29"/>
      <c r="H30" s="29"/>
      <c r="I30" s="29"/>
      <c r="J30" s="29"/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>
      <c r="A32" s="29"/>
      <c r="B32" s="30"/>
      <c r="C32" s="29"/>
      <c r="D32" s="99" t="s">
        <v>34</v>
      </c>
      <c r="E32" s="29"/>
      <c r="F32" s="29"/>
      <c r="G32" s="29"/>
      <c r="H32" s="29"/>
      <c r="I32" s="29"/>
      <c r="J32" s="68">
        <f>ROUND(J127, 2)</f>
        <v>0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>
      <c r="A33" s="29"/>
      <c r="B33" s="30"/>
      <c r="C33" s="29"/>
      <c r="D33" s="63"/>
      <c r="E33" s="63"/>
      <c r="F33" s="63"/>
      <c r="G33" s="63"/>
      <c r="H33" s="63"/>
      <c r="I33" s="63"/>
      <c r="J33" s="63"/>
      <c r="K33" s="63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9"/>
      <c r="F34" s="33" t="s">
        <v>36</v>
      </c>
      <c r="G34" s="29"/>
      <c r="H34" s="29"/>
      <c r="I34" s="33" t="s">
        <v>35</v>
      </c>
      <c r="J34" s="33" t="s">
        <v>37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>
      <c r="A35" s="29"/>
      <c r="B35" s="30"/>
      <c r="C35" s="29"/>
      <c r="D35" s="100" t="s">
        <v>38</v>
      </c>
      <c r="E35" s="24" t="s">
        <v>39</v>
      </c>
      <c r="F35" s="101">
        <f>ROUND((SUM(BE127:BE186)),  2)</f>
        <v>0</v>
      </c>
      <c r="G35" s="29"/>
      <c r="H35" s="29"/>
      <c r="I35" s="102">
        <v>0.2</v>
      </c>
      <c r="J35" s="101">
        <f>ROUND(((SUM(BE127:BE186))*I35),  2)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4" t="s">
        <v>40</v>
      </c>
      <c r="F36" s="101">
        <f>ROUND((SUM(BF127:BF186)),  2)</f>
        <v>0</v>
      </c>
      <c r="G36" s="29"/>
      <c r="H36" s="29"/>
      <c r="I36" s="102">
        <v>0.2</v>
      </c>
      <c r="J36" s="101">
        <f>ROUND(((SUM(BF127:BF186))*I36),  2)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41</v>
      </c>
      <c r="F37" s="101">
        <f>ROUND((SUM(BG127:BG186)),  2)</f>
        <v>0</v>
      </c>
      <c r="G37" s="29"/>
      <c r="H37" s="29"/>
      <c r="I37" s="102">
        <v>0.2</v>
      </c>
      <c r="J37" s="101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hidden="1" customHeight="1">
      <c r="A38" s="29"/>
      <c r="B38" s="30"/>
      <c r="C38" s="29"/>
      <c r="D38" s="29"/>
      <c r="E38" s="24" t="s">
        <v>42</v>
      </c>
      <c r="F38" s="101">
        <f>ROUND((SUM(BH127:BH186)),  2)</f>
        <v>0</v>
      </c>
      <c r="G38" s="29"/>
      <c r="H38" s="29"/>
      <c r="I38" s="102">
        <v>0.2</v>
      </c>
      <c r="J38" s="101">
        <f>0</f>
        <v>0</v>
      </c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24" t="s">
        <v>43</v>
      </c>
      <c r="F39" s="101">
        <f>ROUND((SUM(BI127:BI186)),  2)</f>
        <v>0</v>
      </c>
      <c r="G39" s="29"/>
      <c r="H39" s="29"/>
      <c r="I39" s="102">
        <v>0</v>
      </c>
      <c r="J39" s="101">
        <f>0</f>
        <v>0</v>
      </c>
      <c r="K39" s="2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>
      <c r="A41" s="29"/>
      <c r="B41" s="30"/>
      <c r="C41" s="103"/>
      <c r="D41" s="104" t="s">
        <v>44</v>
      </c>
      <c r="E41" s="57"/>
      <c r="F41" s="57"/>
      <c r="G41" s="105" t="s">
        <v>45</v>
      </c>
      <c r="H41" s="106" t="s">
        <v>46</v>
      </c>
      <c r="I41" s="57"/>
      <c r="J41" s="107">
        <f>SUM(J32:J39)</f>
        <v>0</v>
      </c>
      <c r="K41" s="108"/>
      <c r="L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5" customHeight="1">
      <c r="A42" s="29"/>
      <c r="B42" s="30"/>
      <c r="C42" s="29"/>
      <c r="D42" s="29"/>
      <c r="E42" s="29"/>
      <c r="F42" s="29"/>
      <c r="G42" s="29"/>
      <c r="H42" s="29"/>
      <c r="I42" s="29"/>
      <c r="J42" s="29"/>
      <c r="K42" s="29"/>
      <c r="L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3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29"/>
      <c r="B61" s="30"/>
      <c r="C61" s="29"/>
      <c r="D61" s="42" t="s">
        <v>49</v>
      </c>
      <c r="E61" s="32"/>
      <c r="F61" s="109" t="s">
        <v>50</v>
      </c>
      <c r="G61" s="42" t="s">
        <v>49</v>
      </c>
      <c r="H61" s="32"/>
      <c r="I61" s="32"/>
      <c r="J61" s="110" t="s">
        <v>50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29"/>
      <c r="B65" s="30"/>
      <c r="C65" s="29"/>
      <c r="D65" s="40" t="s">
        <v>51</v>
      </c>
      <c r="E65" s="43"/>
      <c r="F65" s="43"/>
      <c r="G65" s="40" t="s">
        <v>52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29"/>
      <c r="B76" s="30"/>
      <c r="C76" s="29"/>
      <c r="D76" s="42" t="s">
        <v>49</v>
      </c>
      <c r="E76" s="32"/>
      <c r="F76" s="109" t="s">
        <v>50</v>
      </c>
      <c r="G76" s="42" t="s">
        <v>49</v>
      </c>
      <c r="H76" s="32"/>
      <c r="I76" s="32"/>
      <c r="J76" s="110" t="s">
        <v>50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>
      <c r="A82" s="29"/>
      <c r="B82" s="30"/>
      <c r="C82" s="18" t="s">
        <v>125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>
      <c r="A84" s="29"/>
      <c r="B84" s="30"/>
      <c r="C84" s="24" t="s">
        <v>15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16.5" customHeight="1">
      <c r="A85" s="29"/>
      <c r="B85" s="30"/>
      <c r="C85" s="29"/>
      <c r="D85" s="29"/>
      <c r="E85" s="223" t="str">
        <f>E7</f>
        <v>PD Žakovce, MK a IS pre IBV 22RD</v>
      </c>
      <c r="F85" s="224"/>
      <c r="G85" s="224"/>
      <c r="H85" s="224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>
      <c r="B86" s="17"/>
      <c r="C86" s="24" t="s">
        <v>123</v>
      </c>
      <c r="L86" s="17"/>
    </row>
    <row r="87" spans="1:31" s="2" customFormat="1" ht="16.5" customHeight="1">
      <c r="A87" s="29"/>
      <c r="B87" s="30"/>
      <c r="C87" s="29"/>
      <c r="D87" s="29"/>
      <c r="E87" s="223" t="s">
        <v>1322</v>
      </c>
      <c r="F87" s="225"/>
      <c r="G87" s="225"/>
      <c r="H87" s="225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>
      <c r="A88" s="29"/>
      <c r="B88" s="30"/>
      <c r="C88" s="24" t="s">
        <v>1323</v>
      </c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6.5" customHeight="1">
      <c r="A89" s="29"/>
      <c r="B89" s="30"/>
      <c r="C89" s="29"/>
      <c r="D89" s="29"/>
      <c r="E89" s="185" t="str">
        <f>E11</f>
        <v>071 - časť STL plynovod</v>
      </c>
      <c r="F89" s="225"/>
      <c r="G89" s="225"/>
      <c r="H89" s="225"/>
      <c r="I89" s="29"/>
      <c r="J89" s="29"/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>
      <c r="A91" s="29"/>
      <c r="B91" s="30"/>
      <c r="C91" s="24" t="s">
        <v>19</v>
      </c>
      <c r="D91" s="29"/>
      <c r="E91" s="29"/>
      <c r="F91" s="22" t="str">
        <f>F14</f>
        <v>Žakovce</v>
      </c>
      <c r="G91" s="29"/>
      <c r="H91" s="29"/>
      <c r="I91" s="24" t="s">
        <v>21</v>
      </c>
      <c r="J91" s="52" t="str">
        <f>IF(J14="","",J14)</f>
        <v>Vyplň údaj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>
      <c r="A92" s="29"/>
      <c r="B92" s="30"/>
      <c r="C92" s="29"/>
      <c r="D92" s="29"/>
      <c r="E92" s="29"/>
      <c r="F92" s="29"/>
      <c r="G92" s="29"/>
      <c r="H92" s="29"/>
      <c r="I92" s="29"/>
      <c r="J92" s="29"/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25.7" customHeight="1">
      <c r="A93" s="29"/>
      <c r="B93" s="30"/>
      <c r="C93" s="24" t="s">
        <v>22</v>
      </c>
      <c r="D93" s="29"/>
      <c r="E93" s="29"/>
      <c r="F93" s="22" t="str">
        <f>E17</f>
        <v>Obec Žakovce, Žakovce 55, 059 73 Žakovce</v>
      </c>
      <c r="G93" s="29"/>
      <c r="H93" s="29"/>
      <c r="I93" s="24" t="s">
        <v>28</v>
      </c>
      <c r="J93" s="27" t="str">
        <f>E23</f>
        <v>Ing. Peter Bendík - Thermgas Poprad</v>
      </c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2" customHeight="1">
      <c r="A94" s="29"/>
      <c r="B94" s="30"/>
      <c r="C94" s="24" t="s">
        <v>26</v>
      </c>
      <c r="D94" s="29"/>
      <c r="E94" s="29"/>
      <c r="F94" s="22" t="str">
        <f>IF(E20="","",E20)</f>
        <v>Vyplň údaj</v>
      </c>
      <c r="G94" s="29"/>
      <c r="H94" s="29"/>
      <c r="I94" s="24" t="s">
        <v>31</v>
      </c>
      <c r="J94" s="27" t="str">
        <f>E26</f>
        <v>Ing. Peter Bendík</v>
      </c>
      <c r="K94" s="2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>
      <c r="A96" s="29"/>
      <c r="B96" s="30"/>
      <c r="C96" s="111" t="s">
        <v>126</v>
      </c>
      <c r="D96" s="103"/>
      <c r="E96" s="103"/>
      <c r="F96" s="103"/>
      <c r="G96" s="103"/>
      <c r="H96" s="103"/>
      <c r="I96" s="103"/>
      <c r="J96" s="112" t="s">
        <v>127</v>
      </c>
      <c r="K96" s="103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>
      <c r="A97" s="29"/>
      <c r="B97" s="30"/>
      <c r="C97" s="29"/>
      <c r="D97" s="29"/>
      <c r="E97" s="29"/>
      <c r="F97" s="29"/>
      <c r="G97" s="29"/>
      <c r="H97" s="29"/>
      <c r="I97" s="29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2.9" customHeight="1">
      <c r="A98" s="29"/>
      <c r="B98" s="30"/>
      <c r="C98" s="113" t="s">
        <v>128</v>
      </c>
      <c r="D98" s="29"/>
      <c r="E98" s="29"/>
      <c r="F98" s="29"/>
      <c r="G98" s="29"/>
      <c r="H98" s="29"/>
      <c r="I98" s="29"/>
      <c r="J98" s="68">
        <f>J127</f>
        <v>0</v>
      </c>
      <c r="K98" s="29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4" t="s">
        <v>129</v>
      </c>
    </row>
    <row r="99" spans="1:47" s="9" customFormat="1" ht="24.95" customHeight="1">
      <c r="B99" s="114"/>
      <c r="D99" s="115" t="s">
        <v>1327</v>
      </c>
      <c r="E99" s="116"/>
      <c r="F99" s="116"/>
      <c r="G99" s="116"/>
      <c r="H99" s="116"/>
      <c r="I99" s="116"/>
      <c r="J99" s="117">
        <f>J128</f>
        <v>0</v>
      </c>
      <c r="L99" s="114"/>
    </row>
    <row r="100" spans="1:47" s="10" customFormat="1" ht="19.899999999999999" customHeight="1">
      <c r="B100" s="118"/>
      <c r="D100" s="119" t="s">
        <v>1328</v>
      </c>
      <c r="E100" s="120"/>
      <c r="F100" s="120"/>
      <c r="G100" s="120"/>
      <c r="H100" s="120"/>
      <c r="I100" s="120"/>
      <c r="J100" s="121">
        <f>J129</f>
        <v>0</v>
      </c>
      <c r="L100" s="118"/>
    </row>
    <row r="101" spans="1:47" s="10" customFormat="1" ht="19.899999999999999" customHeight="1">
      <c r="B101" s="118"/>
      <c r="D101" s="119" t="s">
        <v>1329</v>
      </c>
      <c r="E101" s="120"/>
      <c r="F101" s="120"/>
      <c r="G101" s="120"/>
      <c r="H101" s="120"/>
      <c r="I101" s="120"/>
      <c r="J101" s="121">
        <f>J142</f>
        <v>0</v>
      </c>
      <c r="L101" s="118"/>
    </row>
    <row r="102" spans="1:47" s="10" customFormat="1" ht="19.899999999999999" customHeight="1">
      <c r="B102" s="118"/>
      <c r="D102" s="119" t="s">
        <v>1330</v>
      </c>
      <c r="E102" s="120"/>
      <c r="F102" s="120"/>
      <c r="G102" s="120"/>
      <c r="H102" s="120"/>
      <c r="I102" s="120"/>
      <c r="J102" s="121">
        <f>J145</f>
        <v>0</v>
      </c>
      <c r="L102" s="118"/>
    </row>
    <row r="103" spans="1:47" s="9" customFormat="1" ht="24.95" customHeight="1">
      <c r="B103" s="114"/>
      <c r="D103" s="115" t="s">
        <v>1331</v>
      </c>
      <c r="E103" s="116"/>
      <c r="F103" s="116"/>
      <c r="G103" s="116"/>
      <c r="H103" s="116"/>
      <c r="I103" s="116"/>
      <c r="J103" s="117">
        <f>J147</f>
        <v>0</v>
      </c>
      <c r="L103" s="114"/>
    </row>
    <row r="104" spans="1:47" s="10" customFormat="1" ht="19.899999999999999" customHeight="1">
      <c r="B104" s="118"/>
      <c r="D104" s="119" t="s">
        <v>1332</v>
      </c>
      <c r="E104" s="120"/>
      <c r="F104" s="120"/>
      <c r="G104" s="120"/>
      <c r="H104" s="120"/>
      <c r="I104" s="120"/>
      <c r="J104" s="121">
        <f>J148</f>
        <v>0</v>
      </c>
      <c r="L104" s="118"/>
    </row>
    <row r="105" spans="1:47" s="9" customFormat="1" ht="24.95" customHeight="1">
      <c r="B105" s="114"/>
      <c r="D105" s="115" t="s">
        <v>142</v>
      </c>
      <c r="E105" s="116"/>
      <c r="F105" s="116"/>
      <c r="G105" s="116"/>
      <c r="H105" s="116"/>
      <c r="I105" s="116"/>
      <c r="J105" s="117">
        <f>J181</f>
        <v>0</v>
      </c>
      <c r="L105" s="114"/>
    </row>
    <row r="106" spans="1:47" s="2" customFormat="1" ht="21.75" customHeight="1">
      <c r="A106" s="29"/>
      <c r="B106" s="30"/>
      <c r="C106" s="29"/>
      <c r="D106" s="29"/>
      <c r="E106" s="29"/>
      <c r="F106" s="29"/>
      <c r="G106" s="29"/>
      <c r="H106" s="29"/>
      <c r="I106" s="29"/>
      <c r="J106" s="29"/>
      <c r="K106" s="29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47" s="2" customFormat="1" ht="6.95" customHeight="1">
      <c r="A107" s="29"/>
      <c r="B107" s="44"/>
      <c r="C107" s="45"/>
      <c r="D107" s="45"/>
      <c r="E107" s="45"/>
      <c r="F107" s="45"/>
      <c r="G107" s="45"/>
      <c r="H107" s="45"/>
      <c r="I107" s="45"/>
      <c r="J107" s="45"/>
      <c r="K107" s="45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11" spans="1:47" s="2" customFormat="1" ht="6.95" customHeight="1">
      <c r="A111" s="29"/>
      <c r="B111" s="46"/>
      <c r="C111" s="47"/>
      <c r="D111" s="47"/>
      <c r="E111" s="47"/>
      <c r="F111" s="47"/>
      <c r="G111" s="47"/>
      <c r="H111" s="47"/>
      <c r="I111" s="47"/>
      <c r="J111" s="47"/>
      <c r="K111" s="47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47" s="2" customFormat="1" ht="24.95" customHeight="1">
      <c r="A112" s="29"/>
      <c r="B112" s="30"/>
      <c r="C112" s="18" t="s">
        <v>143</v>
      </c>
      <c r="D112" s="29"/>
      <c r="E112" s="29"/>
      <c r="F112" s="29"/>
      <c r="G112" s="29"/>
      <c r="H112" s="29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3" s="2" customFormat="1" ht="6.95" customHeight="1">
      <c r="A113" s="29"/>
      <c r="B113" s="30"/>
      <c r="C113" s="29"/>
      <c r="D113" s="29"/>
      <c r="E113" s="29"/>
      <c r="F113" s="29"/>
      <c r="G113" s="29"/>
      <c r="H113" s="29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3" s="2" customFormat="1" ht="12" customHeight="1">
      <c r="A114" s="29"/>
      <c r="B114" s="30"/>
      <c r="C114" s="24" t="s">
        <v>15</v>
      </c>
      <c r="D114" s="29"/>
      <c r="E114" s="29"/>
      <c r="F114" s="29"/>
      <c r="G114" s="29"/>
      <c r="H114" s="29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3" s="2" customFormat="1" ht="16.5" customHeight="1">
      <c r="A115" s="29"/>
      <c r="B115" s="30"/>
      <c r="C115" s="29"/>
      <c r="D115" s="29"/>
      <c r="E115" s="223" t="str">
        <f>E7</f>
        <v>PD Žakovce, MK a IS pre IBV 22RD</v>
      </c>
      <c r="F115" s="224"/>
      <c r="G115" s="224"/>
      <c r="H115" s="224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3" s="1" customFormat="1" ht="12" customHeight="1">
      <c r="B116" s="17"/>
      <c r="C116" s="24" t="s">
        <v>123</v>
      </c>
      <c r="L116" s="17"/>
    </row>
    <row r="117" spans="1:63" s="2" customFormat="1" ht="16.5" customHeight="1">
      <c r="A117" s="29"/>
      <c r="B117" s="30"/>
      <c r="C117" s="29"/>
      <c r="D117" s="29"/>
      <c r="E117" s="223" t="s">
        <v>1322</v>
      </c>
      <c r="F117" s="225"/>
      <c r="G117" s="225"/>
      <c r="H117" s="225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3" s="2" customFormat="1" ht="12" customHeight="1">
      <c r="A118" s="29"/>
      <c r="B118" s="30"/>
      <c r="C118" s="24" t="s">
        <v>1323</v>
      </c>
      <c r="D118" s="29"/>
      <c r="E118" s="29"/>
      <c r="F118" s="29"/>
      <c r="G118" s="29"/>
      <c r="H118" s="29"/>
      <c r="I118" s="29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3" s="2" customFormat="1" ht="16.5" customHeight="1">
      <c r="A119" s="29"/>
      <c r="B119" s="30"/>
      <c r="C119" s="29"/>
      <c r="D119" s="29"/>
      <c r="E119" s="185" t="str">
        <f>E11</f>
        <v>071 - časť STL plynovod</v>
      </c>
      <c r="F119" s="225"/>
      <c r="G119" s="225"/>
      <c r="H119" s="225"/>
      <c r="I119" s="29"/>
      <c r="J119" s="29"/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3" s="2" customFormat="1" ht="6.95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3" s="2" customFormat="1" ht="12" customHeight="1">
      <c r="A121" s="29"/>
      <c r="B121" s="30"/>
      <c r="C121" s="24" t="s">
        <v>19</v>
      </c>
      <c r="D121" s="29"/>
      <c r="E121" s="29"/>
      <c r="F121" s="22" t="str">
        <f>F14</f>
        <v>Žakovce</v>
      </c>
      <c r="G121" s="29"/>
      <c r="H121" s="29"/>
      <c r="I121" s="24" t="s">
        <v>21</v>
      </c>
      <c r="J121" s="52" t="str">
        <f>IF(J14="","",J14)</f>
        <v>Vyplň údaj</v>
      </c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3" s="2" customFormat="1" ht="6.95" customHeight="1">
      <c r="A122" s="29"/>
      <c r="B122" s="30"/>
      <c r="C122" s="29"/>
      <c r="D122" s="29"/>
      <c r="E122" s="29"/>
      <c r="F122" s="29"/>
      <c r="G122" s="29"/>
      <c r="H122" s="29"/>
      <c r="I122" s="29"/>
      <c r="J122" s="29"/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3" s="2" customFormat="1" ht="25.7" customHeight="1">
      <c r="A123" s="29"/>
      <c r="B123" s="30"/>
      <c r="C123" s="24" t="s">
        <v>22</v>
      </c>
      <c r="D123" s="29"/>
      <c r="E123" s="29"/>
      <c r="F123" s="22" t="str">
        <f>E17</f>
        <v>Obec Žakovce, Žakovce 55, 059 73 Žakovce</v>
      </c>
      <c r="G123" s="29"/>
      <c r="H123" s="29"/>
      <c r="I123" s="24" t="s">
        <v>28</v>
      </c>
      <c r="J123" s="27" t="str">
        <f>E23</f>
        <v>Ing. Peter Bendík - Thermgas Poprad</v>
      </c>
      <c r="K123" s="29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3" s="2" customFormat="1" ht="15.2" customHeight="1">
      <c r="A124" s="29"/>
      <c r="B124" s="30"/>
      <c r="C124" s="24" t="s">
        <v>26</v>
      </c>
      <c r="D124" s="29"/>
      <c r="E124" s="29"/>
      <c r="F124" s="22" t="str">
        <f>IF(E20="","",E20)</f>
        <v>Vyplň údaj</v>
      </c>
      <c r="G124" s="29"/>
      <c r="H124" s="29"/>
      <c r="I124" s="24" t="s">
        <v>31</v>
      </c>
      <c r="J124" s="27" t="str">
        <f>E26</f>
        <v>Ing. Peter Bendík</v>
      </c>
      <c r="K124" s="29"/>
      <c r="L124" s="3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63" s="2" customFormat="1" ht="10.35" customHeight="1">
      <c r="A125" s="29"/>
      <c r="B125" s="30"/>
      <c r="C125" s="29"/>
      <c r="D125" s="29"/>
      <c r="E125" s="29"/>
      <c r="F125" s="29"/>
      <c r="G125" s="29"/>
      <c r="H125" s="29"/>
      <c r="I125" s="29"/>
      <c r="J125" s="29"/>
      <c r="K125" s="29"/>
      <c r="L125" s="3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63" s="11" customFormat="1" ht="29.25" customHeight="1">
      <c r="A126" s="122"/>
      <c r="B126" s="123"/>
      <c r="C126" s="124" t="s">
        <v>144</v>
      </c>
      <c r="D126" s="125" t="s">
        <v>59</v>
      </c>
      <c r="E126" s="125" t="s">
        <v>55</v>
      </c>
      <c r="F126" s="125" t="s">
        <v>56</v>
      </c>
      <c r="G126" s="125" t="s">
        <v>145</v>
      </c>
      <c r="H126" s="125" t="s">
        <v>146</v>
      </c>
      <c r="I126" s="125" t="s">
        <v>147</v>
      </c>
      <c r="J126" s="126" t="s">
        <v>127</v>
      </c>
      <c r="K126" s="127" t="s">
        <v>148</v>
      </c>
      <c r="L126" s="128"/>
      <c r="M126" s="59" t="s">
        <v>1</v>
      </c>
      <c r="N126" s="60" t="s">
        <v>38</v>
      </c>
      <c r="O126" s="60" t="s">
        <v>149</v>
      </c>
      <c r="P126" s="60" t="s">
        <v>150</v>
      </c>
      <c r="Q126" s="60" t="s">
        <v>151</v>
      </c>
      <c r="R126" s="60" t="s">
        <v>152</v>
      </c>
      <c r="S126" s="60" t="s">
        <v>153</v>
      </c>
      <c r="T126" s="61" t="s">
        <v>154</v>
      </c>
      <c r="U126" s="122"/>
      <c r="V126" s="122"/>
      <c r="W126" s="122"/>
      <c r="X126" s="122"/>
      <c r="Y126" s="122"/>
      <c r="Z126" s="122"/>
      <c r="AA126" s="122"/>
      <c r="AB126" s="122"/>
      <c r="AC126" s="122"/>
      <c r="AD126" s="122"/>
      <c r="AE126" s="122"/>
    </row>
    <row r="127" spans="1:63" s="2" customFormat="1" ht="22.9" customHeight="1">
      <c r="A127" s="29"/>
      <c r="B127" s="30"/>
      <c r="C127" s="66" t="s">
        <v>128</v>
      </c>
      <c r="D127" s="29"/>
      <c r="E127" s="29"/>
      <c r="F127" s="29"/>
      <c r="G127" s="29"/>
      <c r="H127" s="29"/>
      <c r="I127" s="29"/>
      <c r="J127" s="129">
        <f>BK127</f>
        <v>0</v>
      </c>
      <c r="K127" s="29"/>
      <c r="L127" s="30"/>
      <c r="M127" s="62"/>
      <c r="N127" s="53"/>
      <c r="O127" s="63"/>
      <c r="P127" s="130">
        <f>P128+P147+P181</f>
        <v>0</v>
      </c>
      <c r="Q127" s="63"/>
      <c r="R127" s="130">
        <f>R128+R147+R181</f>
        <v>938.80609000000004</v>
      </c>
      <c r="S127" s="63"/>
      <c r="T127" s="131">
        <f>T128+T147+T181</f>
        <v>2.4180000000000001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T127" s="14" t="s">
        <v>73</v>
      </c>
      <c r="AU127" s="14" t="s">
        <v>129</v>
      </c>
      <c r="BK127" s="132">
        <f>BK128+BK147+BK181</f>
        <v>0</v>
      </c>
    </row>
    <row r="128" spans="1:63" s="12" customFormat="1" ht="25.9" customHeight="1">
      <c r="B128" s="133"/>
      <c r="D128" s="134" t="s">
        <v>73</v>
      </c>
      <c r="E128" s="135" t="s">
        <v>155</v>
      </c>
      <c r="F128" s="135" t="s">
        <v>155</v>
      </c>
      <c r="I128" s="136"/>
      <c r="J128" s="137">
        <f>BK128</f>
        <v>0</v>
      </c>
      <c r="L128" s="133"/>
      <c r="M128" s="138"/>
      <c r="N128" s="139"/>
      <c r="O128" s="139"/>
      <c r="P128" s="140">
        <f>P129+P142+P145</f>
        <v>0</v>
      </c>
      <c r="Q128" s="139"/>
      <c r="R128" s="140">
        <f>R129+R142+R145</f>
        <v>230.66311999999999</v>
      </c>
      <c r="S128" s="139"/>
      <c r="T128" s="141">
        <f>T129+T142+T145</f>
        <v>2.4180000000000001</v>
      </c>
      <c r="AR128" s="134" t="s">
        <v>82</v>
      </c>
      <c r="AT128" s="142" t="s">
        <v>73</v>
      </c>
      <c r="AU128" s="142" t="s">
        <v>74</v>
      </c>
      <c r="AY128" s="134" t="s">
        <v>157</v>
      </c>
      <c r="BK128" s="143">
        <f>BK129+BK142+BK145</f>
        <v>0</v>
      </c>
    </row>
    <row r="129" spans="1:65" s="12" customFormat="1" ht="22.9" customHeight="1">
      <c r="B129" s="133"/>
      <c r="D129" s="134" t="s">
        <v>73</v>
      </c>
      <c r="E129" s="144" t="s">
        <v>82</v>
      </c>
      <c r="F129" s="144" t="s">
        <v>1333</v>
      </c>
      <c r="I129" s="136"/>
      <c r="J129" s="145">
        <f>BK129</f>
        <v>0</v>
      </c>
      <c r="L129" s="133"/>
      <c r="M129" s="138"/>
      <c r="N129" s="139"/>
      <c r="O129" s="139"/>
      <c r="P129" s="140">
        <f>SUM(P130:P141)</f>
        <v>0</v>
      </c>
      <c r="Q129" s="139"/>
      <c r="R129" s="140">
        <f>SUM(R130:R141)</f>
        <v>228.096</v>
      </c>
      <c r="S129" s="139"/>
      <c r="T129" s="141">
        <f>SUM(T130:T141)</f>
        <v>2.4180000000000001</v>
      </c>
      <c r="AR129" s="134" t="s">
        <v>82</v>
      </c>
      <c r="AT129" s="142" t="s">
        <v>73</v>
      </c>
      <c r="AU129" s="142" t="s">
        <v>82</v>
      </c>
      <c r="AY129" s="134" t="s">
        <v>157</v>
      </c>
      <c r="BK129" s="143">
        <f>SUM(BK130:BK141)</f>
        <v>0</v>
      </c>
    </row>
    <row r="130" spans="1:65" s="2" customFormat="1" ht="36">
      <c r="A130" s="29"/>
      <c r="B130" s="146"/>
      <c r="C130" s="147" t="s">
        <v>82</v>
      </c>
      <c r="D130" s="147" t="s">
        <v>159</v>
      </c>
      <c r="E130" s="148" t="s">
        <v>1334</v>
      </c>
      <c r="F130" s="149" t="s">
        <v>1335</v>
      </c>
      <c r="G130" s="150" t="s">
        <v>1336</v>
      </c>
      <c r="H130" s="151">
        <v>3</v>
      </c>
      <c r="I130" s="152"/>
      <c r="J130" s="153">
        <f t="shared" ref="J130:J141" si="0">ROUND(I130*H130,2)</f>
        <v>0</v>
      </c>
      <c r="K130" s="154"/>
      <c r="L130" s="30"/>
      <c r="M130" s="155" t="s">
        <v>1</v>
      </c>
      <c r="N130" s="156" t="s">
        <v>40</v>
      </c>
      <c r="O130" s="55"/>
      <c r="P130" s="157">
        <f t="shared" ref="P130:P141" si="1">O130*H130</f>
        <v>0</v>
      </c>
      <c r="Q130" s="157">
        <v>0</v>
      </c>
      <c r="R130" s="157">
        <f t="shared" ref="R130:R141" si="2">Q130*H130</f>
        <v>0</v>
      </c>
      <c r="S130" s="157">
        <v>0.4</v>
      </c>
      <c r="T130" s="158">
        <f t="shared" ref="T130:T141" si="3">S130*H130</f>
        <v>1.2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59" t="s">
        <v>163</v>
      </c>
      <c r="AT130" s="159" t="s">
        <v>159</v>
      </c>
      <c r="AU130" s="159" t="s">
        <v>102</v>
      </c>
      <c r="AY130" s="14" t="s">
        <v>157</v>
      </c>
      <c r="BE130" s="160">
        <f t="shared" ref="BE130:BE141" si="4">IF(N130="základná",J130,0)</f>
        <v>0</v>
      </c>
      <c r="BF130" s="160">
        <f t="shared" ref="BF130:BF141" si="5">IF(N130="znížená",J130,0)</f>
        <v>0</v>
      </c>
      <c r="BG130" s="160">
        <f t="shared" ref="BG130:BG141" si="6">IF(N130="zákl. prenesená",J130,0)</f>
        <v>0</v>
      </c>
      <c r="BH130" s="160">
        <f t="shared" ref="BH130:BH141" si="7">IF(N130="zníž. prenesená",J130,0)</f>
        <v>0</v>
      </c>
      <c r="BI130" s="160">
        <f t="shared" ref="BI130:BI141" si="8">IF(N130="nulová",J130,0)</f>
        <v>0</v>
      </c>
      <c r="BJ130" s="14" t="s">
        <v>102</v>
      </c>
      <c r="BK130" s="160">
        <f t="shared" ref="BK130:BK141" si="9">ROUND(I130*H130,2)</f>
        <v>0</v>
      </c>
      <c r="BL130" s="14" t="s">
        <v>163</v>
      </c>
      <c r="BM130" s="159" t="s">
        <v>1337</v>
      </c>
    </row>
    <row r="131" spans="1:65" s="2" customFormat="1" ht="33" customHeight="1">
      <c r="A131" s="29"/>
      <c r="B131" s="146"/>
      <c r="C131" s="147" t="s">
        <v>102</v>
      </c>
      <c r="D131" s="147" t="s">
        <v>159</v>
      </c>
      <c r="E131" s="148" t="s">
        <v>1338</v>
      </c>
      <c r="F131" s="149" t="s">
        <v>1339</v>
      </c>
      <c r="G131" s="150" t="s">
        <v>1336</v>
      </c>
      <c r="H131" s="151">
        <v>3</v>
      </c>
      <c r="I131" s="152"/>
      <c r="J131" s="153">
        <f t="shared" si="0"/>
        <v>0</v>
      </c>
      <c r="K131" s="154"/>
      <c r="L131" s="30"/>
      <c r="M131" s="155" t="s">
        <v>1</v>
      </c>
      <c r="N131" s="156" t="s">
        <v>40</v>
      </c>
      <c r="O131" s="55"/>
      <c r="P131" s="157">
        <f t="shared" si="1"/>
        <v>0</v>
      </c>
      <c r="Q131" s="157">
        <v>0</v>
      </c>
      <c r="R131" s="157">
        <f t="shared" si="2"/>
        <v>0</v>
      </c>
      <c r="S131" s="157">
        <v>0.22500000000000001</v>
      </c>
      <c r="T131" s="158">
        <f t="shared" si="3"/>
        <v>0.67500000000000004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59" t="s">
        <v>163</v>
      </c>
      <c r="AT131" s="159" t="s">
        <v>159</v>
      </c>
      <c r="AU131" s="159" t="s">
        <v>102</v>
      </c>
      <c r="AY131" s="14" t="s">
        <v>157</v>
      </c>
      <c r="BE131" s="160">
        <f t="shared" si="4"/>
        <v>0</v>
      </c>
      <c r="BF131" s="160">
        <f t="shared" si="5"/>
        <v>0</v>
      </c>
      <c r="BG131" s="160">
        <f t="shared" si="6"/>
        <v>0</v>
      </c>
      <c r="BH131" s="160">
        <f t="shared" si="7"/>
        <v>0</v>
      </c>
      <c r="BI131" s="160">
        <f t="shared" si="8"/>
        <v>0</v>
      </c>
      <c r="BJ131" s="14" t="s">
        <v>102</v>
      </c>
      <c r="BK131" s="160">
        <f t="shared" si="9"/>
        <v>0</v>
      </c>
      <c r="BL131" s="14" t="s">
        <v>163</v>
      </c>
      <c r="BM131" s="159" t="s">
        <v>1340</v>
      </c>
    </row>
    <row r="132" spans="1:65" s="2" customFormat="1" ht="33" customHeight="1">
      <c r="A132" s="29"/>
      <c r="B132" s="146"/>
      <c r="C132" s="147" t="s">
        <v>168</v>
      </c>
      <c r="D132" s="147" t="s">
        <v>159</v>
      </c>
      <c r="E132" s="148" t="s">
        <v>1341</v>
      </c>
      <c r="F132" s="149" t="s">
        <v>1342</v>
      </c>
      <c r="G132" s="150" t="s">
        <v>1336</v>
      </c>
      <c r="H132" s="151">
        <v>3</v>
      </c>
      <c r="I132" s="152"/>
      <c r="J132" s="153">
        <f t="shared" si="0"/>
        <v>0</v>
      </c>
      <c r="K132" s="154"/>
      <c r="L132" s="30"/>
      <c r="M132" s="155" t="s">
        <v>1</v>
      </c>
      <c r="N132" s="156" t="s">
        <v>40</v>
      </c>
      <c r="O132" s="55"/>
      <c r="P132" s="157">
        <f t="shared" si="1"/>
        <v>0</v>
      </c>
      <c r="Q132" s="157">
        <v>0</v>
      </c>
      <c r="R132" s="157">
        <f t="shared" si="2"/>
        <v>0</v>
      </c>
      <c r="S132" s="157">
        <v>0.18099999999999999</v>
      </c>
      <c r="T132" s="158">
        <f t="shared" si="3"/>
        <v>0.54300000000000004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9" t="s">
        <v>163</v>
      </c>
      <c r="AT132" s="159" t="s">
        <v>159</v>
      </c>
      <c r="AU132" s="159" t="s">
        <v>102</v>
      </c>
      <c r="AY132" s="14" t="s">
        <v>157</v>
      </c>
      <c r="BE132" s="160">
        <f t="shared" si="4"/>
        <v>0</v>
      </c>
      <c r="BF132" s="160">
        <f t="shared" si="5"/>
        <v>0</v>
      </c>
      <c r="BG132" s="160">
        <f t="shared" si="6"/>
        <v>0</v>
      </c>
      <c r="BH132" s="160">
        <f t="shared" si="7"/>
        <v>0</v>
      </c>
      <c r="BI132" s="160">
        <f t="shared" si="8"/>
        <v>0</v>
      </c>
      <c r="BJ132" s="14" t="s">
        <v>102</v>
      </c>
      <c r="BK132" s="160">
        <f t="shared" si="9"/>
        <v>0</v>
      </c>
      <c r="BL132" s="14" t="s">
        <v>163</v>
      </c>
      <c r="BM132" s="159" t="s">
        <v>1343</v>
      </c>
    </row>
    <row r="133" spans="1:65" s="2" customFormat="1" ht="21.75" customHeight="1">
      <c r="A133" s="29"/>
      <c r="B133" s="146"/>
      <c r="C133" s="147" t="s">
        <v>163</v>
      </c>
      <c r="D133" s="147" t="s">
        <v>159</v>
      </c>
      <c r="E133" s="148" t="s">
        <v>1344</v>
      </c>
      <c r="F133" s="149" t="s">
        <v>1345</v>
      </c>
      <c r="G133" s="150" t="s">
        <v>1346</v>
      </c>
      <c r="H133" s="151">
        <v>126.72</v>
      </c>
      <c r="I133" s="152"/>
      <c r="J133" s="153">
        <f t="shared" si="0"/>
        <v>0</v>
      </c>
      <c r="K133" s="154"/>
      <c r="L133" s="30"/>
      <c r="M133" s="155" t="s">
        <v>1</v>
      </c>
      <c r="N133" s="156" t="s">
        <v>40</v>
      </c>
      <c r="O133" s="55"/>
      <c r="P133" s="157">
        <f t="shared" si="1"/>
        <v>0</v>
      </c>
      <c r="Q133" s="157">
        <v>0</v>
      </c>
      <c r="R133" s="157">
        <f t="shared" si="2"/>
        <v>0</v>
      </c>
      <c r="S133" s="157">
        <v>0</v>
      </c>
      <c r="T133" s="158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9" t="s">
        <v>163</v>
      </c>
      <c r="AT133" s="159" t="s">
        <v>159</v>
      </c>
      <c r="AU133" s="159" t="s">
        <v>102</v>
      </c>
      <c r="AY133" s="14" t="s">
        <v>157</v>
      </c>
      <c r="BE133" s="160">
        <f t="shared" si="4"/>
        <v>0</v>
      </c>
      <c r="BF133" s="160">
        <f t="shared" si="5"/>
        <v>0</v>
      </c>
      <c r="BG133" s="160">
        <f t="shared" si="6"/>
        <v>0</v>
      </c>
      <c r="BH133" s="160">
        <f t="shared" si="7"/>
        <v>0</v>
      </c>
      <c r="BI133" s="160">
        <f t="shared" si="8"/>
        <v>0</v>
      </c>
      <c r="BJ133" s="14" t="s">
        <v>102</v>
      </c>
      <c r="BK133" s="160">
        <f t="shared" si="9"/>
        <v>0</v>
      </c>
      <c r="BL133" s="14" t="s">
        <v>163</v>
      </c>
      <c r="BM133" s="159" t="s">
        <v>1347</v>
      </c>
    </row>
    <row r="134" spans="1:65" s="2" customFormat="1" ht="21.75" customHeight="1">
      <c r="A134" s="29"/>
      <c r="B134" s="146"/>
      <c r="C134" s="147" t="s">
        <v>177</v>
      </c>
      <c r="D134" s="147" t="s">
        <v>159</v>
      </c>
      <c r="E134" s="148" t="s">
        <v>1348</v>
      </c>
      <c r="F134" s="149" t="s">
        <v>1349</v>
      </c>
      <c r="G134" s="150" t="s">
        <v>1346</v>
      </c>
      <c r="H134" s="151">
        <v>33.75</v>
      </c>
      <c r="I134" s="152"/>
      <c r="J134" s="153">
        <f t="shared" si="0"/>
        <v>0</v>
      </c>
      <c r="K134" s="154"/>
      <c r="L134" s="30"/>
      <c r="M134" s="155" t="s">
        <v>1</v>
      </c>
      <c r="N134" s="156" t="s">
        <v>40</v>
      </c>
      <c r="O134" s="55"/>
      <c r="P134" s="157">
        <f t="shared" si="1"/>
        <v>0</v>
      </c>
      <c r="Q134" s="157">
        <v>0</v>
      </c>
      <c r="R134" s="157">
        <f t="shared" si="2"/>
        <v>0</v>
      </c>
      <c r="S134" s="157">
        <v>0</v>
      </c>
      <c r="T134" s="158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9" t="s">
        <v>163</v>
      </c>
      <c r="AT134" s="159" t="s">
        <v>159</v>
      </c>
      <c r="AU134" s="159" t="s">
        <v>102</v>
      </c>
      <c r="AY134" s="14" t="s">
        <v>157</v>
      </c>
      <c r="BE134" s="160">
        <f t="shared" si="4"/>
        <v>0</v>
      </c>
      <c r="BF134" s="160">
        <f t="shared" si="5"/>
        <v>0</v>
      </c>
      <c r="BG134" s="160">
        <f t="shared" si="6"/>
        <v>0</v>
      </c>
      <c r="BH134" s="160">
        <f t="shared" si="7"/>
        <v>0</v>
      </c>
      <c r="BI134" s="160">
        <f t="shared" si="8"/>
        <v>0</v>
      </c>
      <c r="BJ134" s="14" t="s">
        <v>102</v>
      </c>
      <c r="BK134" s="160">
        <f t="shared" si="9"/>
        <v>0</v>
      </c>
      <c r="BL134" s="14" t="s">
        <v>163</v>
      </c>
      <c r="BM134" s="159" t="s">
        <v>1350</v>
      </c>
    </row>
    <row r="135" spans="1:65" s="2" customFormat="1" ht="16.5" customHeight="1">
      <c r="A135" s="29"/>
      <c r="B135" s="146"/>
      <c r="C135" s="147" t="s">
        <v>181</v>
      </c>
      <c r="D135" s="147" t="s">
        <v>159</v>
      </c>
      <c r="E135" s="148" t="s">
        <v>1351</v>
      </c>
      <c r="F135" s="149" t="s">
        <v>1352</v>
      </c>
      <c r="G135" s="150" t="s">
        <v>1346</v>
      </c>
      <c r="H135" s="151">
        <v>11.25</v>
      </c>
      <c r="I135" s="152"/>
      <c r="J135" s="153">
        <f t="shared" si="0"/>
        <v>0</v>
      </c>
      <c r="K135" s="154"/>
      <c r="L135" s="30"/>
      <c r="M135" s="155" t="s">
        <v>1</v>
      </c>
      <c r="N135" s="156" t="s">
        <v>40</v>
      </c>
      <c r="O135" s="55"/>
      <c r="P135" s="157">
        <f t="shared" si="1"/>
        <v>0</v>
      </c>
      <c r="Q135" s="157">
        <v>0</v>
      </c>
      <c r="R135" s="157">
        <f t="shared" si="2"/>
        <v>0</v>
      </c>
      <c r="S135" s="157">
        <v>0</v>
      </c>
      <c r="T135" s="158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9" t="s">
        <v>163</v>
      </c>
      <c r="AT135" s="159" t="s">
        <v>159</v>
      </c>
      <c r="AU135" s="159" t="s">
        <v>102</v>
      </c>
      <c r="AY135" s="14" t="s">
        <v>157</v>
      </c>
      <c r="BE135" s="160">
        <f t="shared" si="4"/>
        <v>0</v>
      </c>
      <c r="BF135" s="160">
        <f t="shared" si="5"/>
        <v>0</v>
      </c>
      <c r="BG135" s="160">
        <f t="shared" si="6"/>
        <v>0</v>
      </c>
      <c r="BH135" s="160">
        <f t="shared" si="7"/>
        <v>0</v>
      </c>
      <c r="BI135" s="160">
        <f t="shared" si="8"/>
        <v>0</v>
      </c>
      <c r="BJ135" s="14" t="s">
        <v>102</v>
      </c>
      <c r="BK135" s="160">
        <f t="shared" si="9"/>
        <v>0</v>
      </c>
      <c r="BL135" s="14" t="s">
        <v>163</v>
      </c>
      <c r="BM135" s="159" t="s">
        <v>1353</v>
      </c>
    </row>
    <row r="136" spans="1:65" s="2" customFormat="1" ht="21.75" customHeight="1">
      <c r="A136" s="29"/>
      <c r="B136" s="146"/>
      <c r="C136" s="147" t="s">
        <v>185</v>
      </c>
      <c r="D136" s="147" t="s">
        <v>159</v>
      </c>
      <c r="E136" s="148" t="s">
        <v>194</v>
      </c>
      <c r="F136" s="149" t="s">
        <v>195</v>
      </c>
      <c r="G136" s="150" t="s">
        <v>175</v>
      </c>
      <c r="H136" s="151">
        <v>380.16</v>
      </c>
      <c r="I136" s="152"/>
      <c r="J136" s="153">
        <f t="shared" si="0"/>
        <v>0</v>
      </c>
      <c r="K136" s="154"/>
      <c r="L136" s="30"/>
      <c r="M136" s="155" t="s">
        <v>1</v>
      </c>
      <c r="N136" s="156" t="s">
        <v>40</v>
      </c>
      <c r="O136" s="55"/>
      <c r="P136" s="157">
        <f t="shared" si="1"/>
        <v>0</v>
      </c>
      <c r="Q136" s="157">
        <v>0</v>
      </c>
      <c r="R136" s="157">
        <f t="shared" si="2"/>
        <v>0</v>
      </c>
      <c r="S136" s="157">
        <v>0</v>
      </c>
      <c r="T136" s="158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9" t="s">
        <v>163</v>
      </c>
      <c r="AT136" s="159" t="s">
        <v>159</v>
      </c>
      <c r="AU136" s="159" t="s">
        <v>102</v>
      </c>
      <c r="AY136" s="14" t="s">
        <v>157</v>
      </c>
      <c r="BE136" s="160">
        <f t="shared" si="4"/>
        <v>0</v>
      </c>
      <c r="BF136" s="160">
        <f t="shared" si="5"/>
        <v>0</v>
      </c>
      <c r="BG136" s="160">
        <f t="shared" si="6"/>
        <v>0</v>
      </c>
      <c r="BH136" s="160">
        <f t="shared" si="7"/>
        <v>0</v>
      </c>
      <c r="BI136" s="160">
        <f t="shared" si="8"/>
        <v>0</v>
      </c>
      <c r="BJ136" s="14" t="s">
        <v>102</v>
      </c>
      <c r="BK136" s="160">
        <f t="shared" si="9"/>
        <v>0</v>
      </c>
      <c r="BL136" s="14" t="s">
        <v>163</v>
      </c>
      <c r="BM136" s="159" t="s">
        <v>1354</v>
      </c>
    </row>
    <row r="137" spans="1:65" s="2" customFormat="1" ht="16.5" customHeight="1">
      <c r="A137" s="29"/>
      <c r="B137" s="146"/>
      <c r="C137" s="147" t="s">
        <v>189</v>
      </c>
      <c r="D137" s="147" t="s">
        <v>159</v>
      </c>
      <c r="E137" s="148" t="s">
        <v>1355</v>
      </c>
      <c r="F137" s="149" t="s">
        <v>1356</v>
      </c>
      <c r="G137" s="150" t="s">
        <v>1346</v>
      </c>
      <c r="H137" s="151">
        <v>126.72</v>
      </c>
      <c r="I137" s="152"/>
      <c r="J137" s="153">
        <f t="shared" si="0"/>
        <v>0</v>
      </c>
      <c r="K137" s="154"/>
      <c r="L137" s="30"/>
      <c r="M137" s="155" t="s">
        <v>1</v>
      </c>
      <c r="N137" s="156" t="s">
        <v>40</v>
      </c>
      <c r="O137" s="55"/>
      <c r="P137" s="157">
        <f t="shared" si="1"/>
        <v>0</v>
      </c>
      <c r="Q137" s="157">
        <v>0</v>
      </c>
      <c r="R137" s="157">
        <f t="shared" si="2"/>
        <v>0</v>
      </c>
      <c r="S137" s="157">
        <v>0</v>
      </c>
      <c r="T137" s="158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9" t="s">
        <v>163</v>
      </c>
      <c r="AT137" s="159" t="s">
        <v>159</v>
      </c>
      <c r="AU137" s="159" t="s">
        <v>102</v>
      </c>
      <c r="AY137" s="14" t="s">
        <v>157</v>
      </c>
      <c r="BE137" s="160">
        <f t="shared" si="4"/>
        <v>0</v>
      </c>
      <c r="BF137" s="160">
        <f t="shared" si="5"/>
        <v>0</v>
      </c>
      <c r="BG137" s="160">
        <f t="shared" si="6"/>
        <v>0</v>
      </c>
      <c r="BH137" s="160">
        <f t="shared" si="7"/>
        <v>0</v>
      </c>
      <c r="BI137" s="160">
        <f t="shared" si="8"/>
        <v>0</v>
      </c>
      <c r="BJ137" s="14" t="s">
        <v>102</v>
      </c>
      <c r="BK137" s="160">
        <f t="shared" si="9"/>
        <v>0</v>
      </c>
      <c r="BL137" s="14" t="s">
        <v>163</v>
      </c>
      <c r="BM137" s="159" t="s">
        <v>1357</v>
      </c>
    </row>
    <row r="138" spans="1:65" s="2" customFormat="1" ht="36">
      <c r="A138" s="29"/>
      <c r="B138" s="146"/>
      <c r="C138" s="147" t="s">
        <v>193</v>
      </c>
      <c r="D138" s="147" t="s">
        <v>159</v>
      </c>
      <c r="E138" s="148" t="s">
        <v>1358</v>
      </c>
      <c r="F138" s="149" t="s">
        <v>1359</v>
      </c>
      <c r="G138" s="150" t="s">
        <v>175</v>
      </c>
      <c r="H138" s="151">
        <v>126.72</v>
      </c>
      <c r="I138" s="152"/>
      <c r="J138" s="153">
        <f t="shared" si="0"/>
        <v>0</v>
      </c>
      <c r="K138" s="154"/>
      <c r="L138" s="30"/>
      <c r="M138" s="155" t="s">
        <v>1</v>
      </c>
      <c r="N138" s="156" t="s">
        <v>40</v>
      </c>
      <c r="O138" s="55"/>
      <c r="P138" s="157">
        <f t="shared" si="1"/>
        <v>0</v>
      </c>
      <c r="Q138" s="157">
        <v>0</v>
      </c>
      <c r="R138" s="157">
        <f t="shared" si="2"/>
        <v>0</v>
      </c>
      <c r="S138" s="157">
        <v>0</v>
      </c>
      <c r="T138" s="158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9" t="s">
        <v>163</v>
      </c>
      <c r="AT138" s="159" t="s">
        <v>159</v>
      </c>
      <c r="AU138" s="159" t="s">
        <v>102</v>
      </c>
      <c r="AY138" s="14" t="s">
        <v>157</v>
      </c>
      <c r="BE138" s="160">
        <f t="shared" si="4"/>
        <v>0</v>
      </c>
      <c r="BF138" s="160">
        <f t="shared" si="5"/>
        <v>0</v>
      </c>
      <c r="BG138" s="160">
        <f t="shared" si="6"/>
        <v>0</v>
      </c>
      <c r="BH138" s="160">
        <f t="shared" si="7"/>
        <v>0</v>
      </c>
      <c r="BI138" s="160">
        <f t="shared" si="8"/>
        <v>0</v>
      </c>
      <c r="BJ138" s="14" t="s">
        <v>102</v>
      </c>
      <c r="BK138" s="160">
        <f t="shared" si="9"/>
        <v>0</v>
      </c>
      <c r="BL138" s="14" t="s">
        <v>163</v>
      </c>
      <c r="BM138" s="159" t="s">
        <v>1360</v>
      </c>
    </row>
    <row r="139" spans="1:65" s="2" customFormat="1" ht="24">
      <c r="A139" s="29"/>
      <c r="B139" s="146"/>
      <c r="C139" s="161" t="s">
        <v>116</v>
      </c>
      <c r="D139" s="161" t="s">
        <v>224</v>
      </c>
      <c r="E139" s="162" t="s">
        <v>1361</v>
      </c>
      <c r="F139" s="163" t="s">
        <v>1362</v>
      </c>
      <c r="G139" s="164" t="s">
        <v>227</v>
      </c>
      <c r="H139" s="165">
        <v>228.096</v>
      </c>
      <c r="I139" s="166"/>
      <c r="J139" s="167">
        <f t="shared" si="0"/>
        <v>0</v>
      </c>
      <c r="K139" s="168"/>
      <c r="L139" s="169"/>
      <c r="M139" s="170" t="s">
        <v>1</v>
      </c>
      <c r="N139" s="171" t="s">
        <v>40</v>
      </c>
      <c r="O139" s="55"/>
      <c r="P139" s="157">
        <f t="shared" si="1"/>
        <v>0</v>
      </c>
      <c r="Q139" s="157">
        <v>1</v>
      </c>
      <c r="R139" s="157">
        <f t="shared" si="2"/>
        <v>228.096</v>
      </c>
      <c r="S139" s="157">
        <v>0</v>
      </c>
      <c r="T139" s="158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9" t="s">
        <v>189</v>
      </c>
      <c r="AT139" s="159" t="s">
        <v>224</v>
      </c>
      <c r="AU139" s="159" t="s">
        <v>102</v>
      </c>
      <c r="AY139" s="14" t="s">
        <v>157</v>
      </c>
      <c r="BE139" s="160">
        <f t="shared" si="4"/>
        <v>0</v>
      </c>
      <c r="BF139" s="160">
        <f t="shared" si="5"/>
        <v>0</v>
      </c>
      <c r="BG139" s="160">
        <f t="shared" si="6"/>
        <v>0</v>
      </c>
      <c r="BH139" s="160">
        <f t="shared" si="7"/>
        <v>0</v>
      </c>
      <c r="BI139" s="160">
        <f t="shared" si="8"/>
        <v>0</v>
      </c>
      <c r="BJ139" s="14" t="s">
        <v>102</v>
      </c>
      <c r="BK139" s="160">
        <f t="shared" si="9"/>
        <v>0</v>
      </c>
      <c r="BL139" s="14" t="s">
        <v>163</v>
      </c>
      <c r="BM139" s="159" t="s">
        <v>1363</v>
      </c>
    </row>
    <row r="140" spans="1:65" s="2" customFormat="1" ht="33" customHeight="1">
      <c r="A140" s="29"/>
      <c r="B140" s="146"/>
      <c r="C140" s="147" t="s">
        <v>119</v>
      </c>
      <c r="D140" s="147" t="s">
        <v>159</v>
      </c>
      <c r="E140" s="148" t="s">
        <v>841</v>
      </c>
      <c r="F140" s="149" t="s">
        <v>842</v>
      </c>
      <c r="G140" s="150" t="s">
        <v>175</v>
      </c>
      <c r="H140" s="151">
        <v>287.19</v>
      </c>
      <c r="I140" s="152"/>
      <c r="J140" s="153">
        <f t="shared" si="0"/>
        <v>0</v>
      </c>
      <c r="K140" s="154"/>
      <c r="L140" s="30"/>
      <c r="M140" s="155" t="s">
        <v>1</v>
      </c>
      <c r="N140" s="156" t="s">
        <v>40</v>
      </c>
      <c r="O140" s="55"/>
      <c r="P140" s="157">
        <f t="shared" si="1"/>
        <v>0</v>
      </c>
      <c r="Q140" s="157">
        <v>0</v>
      </c>
      <c r="R140" s="157">
        <f t="shared" si="2"/>
        <v>0</v>
      </c>
      <c r="S140" s="157">
        <v>0</v>
      </c>
      <c r="T140" s="158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9" t="s">
        <v>163</v>
      </c>
      <c r="AT140" s="159" t="s">
        <v>159</v>
      </c>
      <c r="AU140" s="159" t="s">
        <v>102</v>
      </c>
      <c r="AY140" s="14" t="s">
        <v>157</v>
      </c>
      <c r="BE140" s="160">
        <f t="shared" si="4"/>
        <v>0</v>
      </c>
      <c r="BF140" s="160">
        <f t="shared" si="5"/>
        <v>0</v>
      </c>
      <c r="BG140" s="160">
        <f t="shared" si="6"/>
        <v>0</v>
      </c>
      <c r="BH140" s="160">
        <f t="shared" si="7"/>
        <v>0</v>
      </c>
      <c r="BI140" s="160">
        <f t="shared" si="8"/>
        <v>0</v>
      </c>
      <c r="BJ140" s="14" t="s">
        <v>102</v>
      </c>
      <c r="BK140" s="160">
        <f t="shared" si="9"/>
        <v>0</v>
      </c>
      <c r="BL140" s="14" t="s">
        <v>163</v>
      </c>
      <c r="BM140" s="159" t="s">
        <v>1364</v>
      </c>
    </row>
    <row r="141" spans="1:65" s="2" customFormat="1" ht="24">
      <c r="A141" s="29"/>
      <c r="B141" s="146"/>
      <c r="C141" s="147" t="s">
        <v>203</v>
      </c>
      <c r="D141" s="147" t="s">
        <v>159</v>
      </c>
      <c r="E141" s="148" t="s">
        <v>1365</v>
      </c>
      <c r="F141" s="149" t="s">
        <v>700</v>
      </c>
      <c r="G141" s="150" t="s">
        <v>175</v>
      </c>
      <c r="H141" s="151">
        <v>126.72</v>
      </c>
      <c r="I141" s="152"/>
      <c r="J141" s="153">
        <f t="shared" si="0"/>
        <v>0</v>
      </c>
      <c r="K141" s="154"/>
      <c r="L141" s="30"/>
      <c r="M141" s="155" t="s">
        <v>1</v>
      </c>
      <c r="N141" s="156" t="s">
        <v>40</v>
      </c>
      <c r="O141" s="55"/>
      <c r="P141" s="157">
        <f t="shared" si="1"/>
        <v>0</v>
      </c>
      <c r="Q141" s="157">
        <v>0</v>
      </c>
      <c r="R141" s="157">
        <f t="shared" si="2"/>
        <v>0</v>
      </c>
      <c r="S141" s="157">
        <v>0</v>
      </c>
      <c r="T141" s="158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9" t="s">
        <v>163</v>
      </c>
      <c r="AT141" s="159" t="s">
        <v>159</v>
      </c>
      <c r="AU141" s="159" t="s">
        <v>102</v>
      </c>
      <c r="AY141" s="14" t="s">
        <v>157</v>
      </c>
      <c r="BE141" s="160">
        <f t="shared" si="4"/>
        <v>0</v>
      </c>
      <c r="BF141" s="160">
        <f t="shared" si="5"/>
        <v>0</v>
      </c>
      <c r="BG141" s="160">
        <f t="shared" si="6"/>
        <v>0</v>
      </c>
      <c r="BH141" s="160">
        <f t="shared" si="7"/>
        <v>0</v>
      </c>
      <c r="BI141" s="160">
        <f t="shared" si="8"/>
        <v>0</v>
      </c>
      <c r="BJ141" s="14" t="s">
        <v>102</v>
      </c>
      <c r="BK141" s="160">
        <f t="shared" si="9"/>
        <v>0</v>
      </c>
      <c r="BL141" s="14" t="s">
        <v>163</v>
      </c>
      <c r="BM141" s="159" t="s">
        <v>1366</v>
      </c>
    </row>
    <row r="142" spans="1:65" s="12" customFormat="1" ht="22.9" customHeight="1">
      <c r="B142" s="133"/>
      <c r="D142" s="134" t="s">
        <v>73</v>
      </c>
      <c r="E142" s="144" t="s">
        <v>177</v>
      </c>
      <c r="F142" s="144" t="s">
        <v>1367</v>
      </c>
      <c r="I142" s="136"/>
      <c r="J142" s="145">
        <f>BK142</f>
        <v>0</v>
      </c>
      <c r="L142" s="133"/>
      <c r="M142" s="138"/>
      <c r="N142" s="139"/>
      <c r="O142" s="139"/>
      <c r="P142" s="140">
        <f>SUM(P143:P144)</f>
        <v>0</v>
      </c>
      <c r="Q142" s="139"/>
      <c r="R142" s="140">
        <f>SUM(R143:R144)</f>
        <v>2.5669200000000001</v>
      </c>
      <c r="S142" s="139"/>
      <c r="T142" s="141">
        <f>SUM(T143:T144)</f>
        <v>0</v>
      </c>
      <c r="AR142" s="134" t="s">
        <v>82</v>
      </c>
      <c r="AT142" s="142" t="s">
        <v>73</v>
      </c>
      <c r="AU142" s="142" t="s">
        <v>82</v>
      </c>
      <c r="AY142" s="134" t="s">
        <v>157</v>
      </c>
      <c r="BK142" s="143">
        <f>SUM(BK143:BK144)</f>
        <v>0</v>
      </c>
    </row>
    <row r="143" spans="1:65" s="2" customFormat="1" ht="24">
      <c r="A143" s="29"/>
      <c r="B143" s="146"/>
      <c r="C143" s="147" t="s">
        <v>207</v>
      </c>
      <c r="D143" s="147" t="s">
        <v>159</v>
      </c>
      <c r="E143" s="148" t="s">
        <v>1368</v>
      </c>
      <c r="F143" s="149" t="s">
        <v>1369</v>
      </c>
      <c r="G143" s="150" t="s">
        <v>1336</v>
      </c>
      <c r="H143" s="151">
        <v>3</v>
      </c>
      <c r="I143" s="152"/>
      <c r="J143" s="153">
        <f>ROUND(I143*H143,2)</f>
        <v>0</v>
      </c>
      <c r="K143" s="154"/>
      <c r="L143" s="30"/>
      <c r="M143" s="155" t="s">
        <v>1</v>
      </c>
      <c r="N143" s="156" t="s">
        <v>40</v>
      </c>
      <c r="O143" s="55"/>
      <c r="P143" s="157">
        <f>O143*H143</f>
        <v>0</v>
      </c>
      <c r="Q143" s="157">
        <v>0.71643999999999997</v>
      </c>
      <c r="R143" s="157">
        <f>Q143*H143</f>
        <v>2.1493199999999999</v>
      </c>
      <c r="S143" s="157">
        <v>0</v>
      </c>
      <c r="T143" s="158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9" t="s">
        <v>163</v>
      </c>
      <c r="AT143" s="159" t="s">
        <v>159</v>
      </c>
      <c r="AU143" s="159" t="s">
        <v>102</v>
      </c>
      <c r="AY143" s="14" t="s">
        <v>157</v>
      </c>
      <c r="BE143" s="160">
        <f>IF(N143="základná",J143,0)</f>
        <v>0</v>
      </c>
      <c r="BF143" s="160">
        <f>IF(N143="znížená",J143,0)</f>
        <v>0</v>
      </c>
      <c r="BG143" s="160">
        <f>IF(N143="zákl. prenesená",J143,0)</f>
        <v>0</v>
      </c>
      <c r="BH143" s="160">
        <f>IF(N143="zníž. prenesená",J143,0)</f>
        <v>0</v>
      </c>
      <c r="BI143" s="160">
        <f>IF(N143="nulová",J143,0)</f>
        <v>0</v>
      </c>
      <c r="BJ143" s="14" t="s">
        <v>102</v>
      </c>
      <c r="BK143" s="160">
        <f>ROUND(I143*H143,2)</f>
        <v>0</v>
      </c>
      <c r="BL143" s="14" t="s">
        <v>163</v>
      </c>
      <c r="BM143" s="159" t="s">
        <v>1370</v>
      </c>
    </row>
    <row r="144" spans="1:65" s="2" customFormat="1" ht="33" customHeight="1">
      <c r="A144" s="29"/>
      <c r="B144" s="146"/>
      <c r="C144" s="147" t="s">
        <v>211</v>
      </c>
      <c r="D144" s="147" t="s">
        <v>159</v>
      </c>
      <c r="E144" s="148" t="s">
        <v>1371</v>
      </c>
      <c r="F144" s="149" t="s">
        <v>1372</v>
      </c>
      <c r="G144" s="150" t="s">
        <v>1336</v>
      </c>
      <c r="H144" s="151">
        <v>3</v>
      </c>
      <c r="I144" s="152"/>
      <c r="J144" s="153">
        <f>ROUND(I144*H144,2)</f>
        <v>0</v>
      </c>
      <c r="K144" s="154"/>
      <c r="L144" s="30"/>
      <c r="M144" s="155" t="s">
        <v>1</v>
      </c>
      <c r="N144" s="156" t="s">
        <v>40</v>
      </c>
      <c r="O144" s="55"/>
      <c r="P144" s="157">
        <f>O144*H144</f>
        <v>0</v>
      </c>
      <c r="Q144" s="157">
        <v>0.13919999999999999</v>
      </c>
      <c r="R144" s="157">
        <f>Q144*H144</f>
        <v>0.41760000000000003</v>
      </c>
      <c r="S144" s="157">
        <v>0</v>
      </c>
      <c r="T144" s="158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9" t="s">
        <v>163</v>
      </c>
      <c r="AT144" s="159" t="s">
        <v>159</v>
      </c>
      <c r="AU144" s="159" t="s">
        <v>102</v>
      </c>
      <c r="AY144" s="14" t="s">
        <v>157</v>
      </c>
      <c r="BE144" s="160">
        <f>IF(N144="základná",J144,0)</f>
        <v>0</v>
      </c>
      <c r="BF144" s="160">
        <f>IF(N144="znížená",J144,0)</f>
        <v>0</v>
      </c>
      <c r="BG144" s="160">
        <f>IF(N144="zákl. prenesená",J144,0)</f>
        <v>0</v>
      </c>
      <c r="BH144" s="160">
        <f>IF(N144="zníž. prenesená",J144,0)</f>
        <v>0</v>
      </c>
      <c r="BI144" s="160">
        <f>IF(N144="nulová",J144,0)</f>
        <v>0</v>
      </c>
      <c r="BJ144" s="14" t="s">
        <v>102</v>
      </c>
      <c r="BK144" s="160">
        <f>ROUND(I144*H144,2)</f>
        <v>0</v>
      </c>
      <c r="BL144" s="14" t="s">
        <v>163</v>
      </c>
      <c r="BM144" s="159" t="s">
        <v>1373</v>
      </c>
    </row>
    <row r="145" spans="1:65" s="12" customFormat="1" ht="22.9" customHeight="1">
      <c r="B145" s="133"/>
      <c r="D145" s="134" t="s">
        <v>73</v>
      </c>
      <c r="E145" s="144" t="s">
        <v>193</v>
      </c>
      <c r="F145" s="144" t="s">
        <v>1374</v>
      </c>
      <c r="I145" s="136"/>
      <c r="J145" s="145">
        <f>BK145</f>
        <v>0</v>
      </c>
      <c r="L145" s="133"/>
      <c r="M145" s="138"/>
      <c r="N145" s="139"/>
      <c r="O145" s="139"/>
      <c r="P145" s="140">
        <f>P146</f>
        <v>0</v>
      </c>
      <c r="Q145" s="139"/>
      <c r="R145" s="140">
        <f>R146</f>
        <v>2.0000000000000001E-4</v>
      </c>
      <c r="S145" s="139"/>
      <c r="T145" s="141">
        <f>T146</f>
        <v>0</v>
      </c>
      <c r="AR145" s="134" t="s">
        <v>82</v>
      </c>
      <c r="AT145" s="142" t="s">
        <v>73</v>
      </c>
      <c r="AU145" s="142" t="s">
        <v>82</v>
      </c>
      <c r="AY145" s="134" t="s">
        <v>157</v>
      </c>
      <c r="BK145" s="143">
        <f>BK146</f>
        <v>0</v>
      </c>
    </row>
    <row r="146" spans="1:65" s="2" customFormat="1" ht="24">
      <c r="A146" s="29"/>
      <c r="B146" s="146"/>
      <c r="C146" s="147" t="s">
        <v>215</v>
      </c>
      <c r="D146" s="147" t="s">
        <v>159</v>
      </c>
      <c r="E146" s="148" t="s">
        <v>1375</v>
      </c>
      <c r="F146" s="149" t="s">
        <v>1376</v>
      </c>
      <c r="G146" s="150" t="s">
        <v>1377</v>
      </c>
      <c r="H146" s="151">
        <v>10</v>
      </c>
      <c r="I146" s="152"/>
      <c r="J146" s="153">
        <f>ROUND(I146*H146,2)</f>
        <v>0</v>
      </c>
      <c r="K146" s="154"/>
      <c r="L146" s="30"/>
      <c r="M146" s="155" t="s">
        <v>1</v>
      </c>
      <c r="N146" s="156" t="s">
        <v>40</v>
      </c>
      <c r="O146" s="55"/>
      <c r="P146" s="157">
        <f>O146*H146</f>
        <v>0</v>
      </c>
      <c r="Q146" s="157">
        <v>2.0000000000000002E-5</v>
      </c>
      <c r="R146" s="157">
        <f>Q146*H146</f>
        <v>2.0000000000000001E-4</v>
      </c>
      <c r="S146" s="157">
        <v>0</v>
      </c>
      <c r="T146" s="158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9" t="s">
        <v>163</v>
      </c>
      <c r="AT146" s="159" t="s">
        <v>159</v>
      </c>
      <c r="AU146" s="159" t="s">
        <v>102</v>
      </c>
      <c r="AY146" s="14" t="s">
        <v>157</v>
      </c>
      <c r="BE146" s="160">
        <f>IF(N146="základná",J146,0)</f>
        <v>0</v>
      </c>
      <c r="BF146" s="160">
        <f>IF(N146="znížená",J146,0)</f>
        <v>0</v>
      </c>
      <c r="BG146" s="160">
        <f>IF(N146="zákl. prenesená",J146,0)</f>
        <v>0</v>
      </c>
      <c r="BH146" s="160">
        <f>IF(N146="zníž. prenesená",J146,0)</f>
        <v>0</v>
      </c>
      <c r="BI146" s="160">
        <f>IF(N146="nulová",J146,0)</f>
        <v>0</v>
      </c>
      <c r="BJ146" s="14" t="s">
        <v>102</v>
      </c>
      <c r="BK146" s="160">
        <f>ROUND(I146*H146,2)</f>
        <v>0</v>
      </c>
      <c r="BL146" s="14" t="s">
        <v>163</v>
      </c>
      <c r="BM146" s="159" t="s">
        <v>1378</v>
      </c>
    </row>
    <row r="147" spans="1:65" s="12" customFormat="1" ht="25.9" customHeight="1">
      <c r="B147" s="133"/>
      <c r="D147" s="134" t="s">
        <v>73</v>
      </c>
      <c r="E147" s="135" t="s">
        <v>224</v>
      </c>
      <c r="F147" s="135" t="s">
        <v>224</v>
      </c>
      <c r="I147" s="136"/>
      <c r="J147" s="137">
        <f>BK147</f>
        <v>0</v>
      </c>
      <c r="L147" s="133"/>
      <c r="M147" s="138"/>
      <c r="N147" s="139"/>
      <c r="O147" s="139"/>
      <c r="P147" s="140">
        <f>P148</f>
        <v>0</v>
      </c>
      <c r="Q147" s="139"/>
      <c r="R147" s="140">
        <f>R148</f>
        <v>708.14296999999999</v>
      </c>
      <c r="S147" s="139"/>
      <c r="T147" s="141">
        <f>T148</f>
        <v>0</v>
      </c>
      <c r="AR147" s="134" t="s">
        <v>168</v>
      </c>
      <c r="AT147" s="142" t="s">
        <v>73</v>
      </c>
      <c r="AU147" s="142" t="s">
        <v>74</v>
      </c>
      <c r="AY147" s="134" t="s">
        <v>157</v>
      </c>
      <c r="BK147" s="143">
        <f>BK148</f>
        <v>0</v>
      </c>
    </row>
    <row r="148" spans="1:65" s="12" customFormat="1" ht="22.9" customHeight="1">
      <c r="B148" s="133"/>
      <c r="D148" s="134" t="s">
        <v>73</v>
      </c>
      <c r="E148" s="144" t="s">
        <v>1263</v>
      </c>
      <c r="F148" s="144" t="s">
        <v>1379</v>
      </c>
      <c r="I148" s="136"/>
      <c r="J148" s="145">
        <f>BK148</f>
        <v>0</v>
      </c>
      <c r="L148" s="133"/>
      <c r="M148" s="138"/>
      <c r="N148" s="139"/>
      <c r="O148" s="139"/>
      <c r="P148" s="140">
        <f>SUM(P149:P180)</f>
        <v>0</v>
      </c>
      <c r="Q148" s="139"/>
      <c r="R148" s="140">
        <f>SUM(R149:R180)</f>
        <v>708.14296999999999</v>
      </c>
      <c r="S148" s="139"/>
      <c r="T148" s="141">
        <f>SUM(T149:T180)</f>
        <v>0</v>
      </c>
      <c r="AR148" s="134" t="s">
        <v>168</v>
      </c>
      <c r="AT148" s="142" t="s">
        <v>73</v>
      </c>
      <c r="AU148" s="142" t="s">
        <v>82</v>
      </c>
      <c r="AY148" s="134" t="s">
        <v>157</v>
      </c>
      <c r="BK148" s="143">
        <f>SUM(BK149:BK180)</f>
        <v>0</v>
      </c>
    </row>
    <row r="149" spans="1:65" s="2" customFormat="1" ht="16.5" customHeight="1">
      <c r="A149" s="29"/>
      <c r="B149" s="146"/>
      <c r="C149" s="161" t="s">
        <v>219</v>
      </c>
      <c r="D149" s="161" t="s">
        <v>224</v>
      </c>
      <c r="E149" s="162" t="s">
        <v>1380</v>
      </c>
      <c r="F149" s="163" t="s">
        <v>1381</v>
      </c>
      <c r="G149" s="164" t="s">
        <v>171</v>
      </c>
      <c r="H149" s="165">
        <v>528</v>
      </c>
      <c r="I149" s="166"/>
      <c r="J149" s="167">
        <f t="shared" ref="J149:J180" si="10">ROUND(I149*H149,2)</f>
        <v>0</v>
      </c>
      <c r="K149" s="168"/>
      <c r="L149" s="169"/>
      <c r="M149" s="170" t="s">
        <v>1</v>
      </c>
      <c r="N149" s="171" t="s">
        <v>40</v>
      </c>
      <c r="O149" s="55"/>
      <c r="P149" s="157">
        <f t="shared" ref="P149:P180" si="11">O149*H149</f>
        <v>0</v>
      </c>
      <c r="Q149" s="157">
        <v>1.06</v>
      </c>
      <c r="R149" s="157">
        <f t="shared" ref="R149:R180" si="12">Q149*H149</f>
        <v>559.67999999999995</v>
      </c>
      <c r="S149" s="157">
        <v>0</v>
      </c>
      <c r="T149" s="158">
        <f t="shared" ref="T149:T180" si="13"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9" t="s">
        <v>1382</v>
      </c>
      <c r="AT149" s="159" t="s">
        <v>224</v>
      </c>
      <c r="AU149" s="159" t="s">
        <v>102</v>
      </c>
      <c r="AY149" s="14" t="s">
        <v>157</v>
      </c>
      <c r="BE149" s="160">
        <f t="shared" ref="BE149:BE180" si="14">IF(N149="základná",J149,0)</f>
        <v>0</v>
      </c>
      <c r="BF149" s="160">
        <f t="shared" ref="BF149:BF180" si="15">IF(N149="znížená",J149,0)</f>
        <v>0</v>
      </c>
      <c r="BG149" s="160">
        <f t="shared" ref="BG149:BG180" si="16">IF(N149="zákl. prenesená",J149,0)</f>
        <v>0</v>
      </c>
      <c r="BH149" s="160">
        <f t="shared" ref="BH149:BH180" si="17">IF(N149="zníž. prenesená",J149,0)</f>
        <v>0</v>
      </c>
      <c r="BI149" s="160">
        <f t="shared" ref="BI149:BI180" si="18">IF(N149="nulová",J149,0)</f>
        <v>0</v>
      </c>
      <c r="BJ149" s="14" t="s">
        <v>102</v>
      </c>
      <c r="BK149" s="160">
        <f t="shared" ref="BK149:BK180" si="19">ROUND(I149*H149,2)</f>
        <v>0</v>
      </c>
      <c r="BL149" s="14" t="s">
        <v>418</v>
      </c>
      <c r="BM149" s="159" t="s">
        <v>1383</v>
      </c>
    </row>
    <row r="150" spans="1:65" s="2" customFormat="1" ht="24">
      <c r="A150" s="29"/>
      <c r="B150" s="146"/>
      <c r="C150" s="147" t="s">
        <v>223</v>
      </c>
      <c r="D150" s="147" t="s">
        <v>159</v>
      </c>
      <c r="E150" s="148" t="s">
        <v>1384</v>
      </c>
      <c r="F150" s="149" t="s">
        <v>1385</v>
      </c>
      <c r="G150" s="150" t="s">
        <v>171</v>
      </c>
      <c r="H150" s="151">
        <v>528</v>
      </c>
      <c r="I150" s="152"/>
      <c r="J150" s="153">
        <f t="shared" si="10"/>
        <v>0</v>
      </c>
      <c r="K150" s="154"/>
      <c r="L150" s="30"/>
      <c r="M150" s="155" t="s">
        <v>1</v>
      </c>
      <c r="N150" s="156" t="s">
        <v>40</v>
      </c>
      <c r="O150" s="55"/>
      <c r="P150" s="157">
        <f t="shared" si="11"/>
        <v>0</v>
      </c>
      <c r="Q150" s="157">
        <v>0</v>
      </c>
      <c r="R150" s="157">
        <f t="shared" si="12"/>
        <v>0</v>
      </c>
      <c r="S150" s="157">
        <v>0</v>
      </c>
      <c r="T150" s="158">
        <f t="shared" si="1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9" t="s">
        <v>418</v>
      </c>
      <c r="AT150" s="159" t="s">
        <v>159</v>
      </c>
      <c r="AU150" s="159" t="s">
        <v>102</v>
      </c>
      <c r="AY150" s="14" t="s">
        <v>157</v>
      </c>
      <c r="BE150" s="160">
        <f t="shared" si="14"/>
        <v>0</v>
      </c>
      <c r="BF150" s="160">
        <f t="shared" si="15"/>
        <v>0</v>
      </c>
      <c r="BG150" s="160">
        <f t="shared" si="16"/>
        <v>0</v>
      </c>
      <c r="BH150" s="160">
        <f t="shared" si="17"/>
        <v>0</v>
      </c>
      <c r="BI150" s="160">
        <f t="shared" si="18"/>
        <v>0</v>
      </c>
      <c r="BJ150" s="14" t="s">
        <v>102</v>
      </c>
      <c r="BK150" s="160">
        <f t="shared" si="19"/>
        <v>0</v>
      </c>
      <c r="BL150" s="14" t="s">
        <v>418</v>
      </c>
      <c r="BM150" s="159" t="s">
        <v>1386</v>
      </c>
    </row>
    <row r="151" spans="1:65" s="2" customFormat="1" ht="24">
      <c r="A151" s="29"/>
      <c r="B151" s="146"/>
      <c r="C151" s="161" t="s">
        <v>229</v>
      </c>
      <c r="D151" s="161" t="s">
        <v>224</v>
      </c>
      <c r="E151" s="162" t="s">
        <v>1387</v>
      </c>
      <c r="F151" s="163" t="s">
        <v>1388</v>
      </c>
      <c r="G151" s="164" t="s">
        <v>171</v>
      </c>
      <c r="H151" s="165">
        <v>27</v>
      </c>
      <c r="I151" s="166"/>
      <c r="J151" s="167">
        <f t="shared" si="10"/>
        <v>0</v>
      </c>
      <c r="K151" s="168"/>
      <c r="L151" s="169"/>
      <c r="M151" s="170" t="s">
        <v>1</v>
      </c>
      <c r="N151" s="171" t="s">
        <v>40</v>
      </c>
      <c r="O151" s="55"/>
      <c r="P151" s="157">
        <f t="shared" si="11"/>
        <v>0</v>
      </c>
      <c r="Q151" s="157">
        <v>2.06</v>
      </c>
      <c r="R151" s="157">
        <f t="shared" si="12"/>
        <v>55.62</v>
      </c>
      <c r="S151" s="157">
        <v>0</v>
      </c>
      <c r="T151" s="158">
        <f t="shared" si="1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9" t="s">
        <v>1382</v>
      </c>
      <c r="AT151" s="159" t="s">
        <v>224</v>
      </c>
      <c r="AU151" s="159" t="s">
        <v>102</v>
      </c>
      <c r="AY151" s="14" t="s">
        <v>157</v>
      </c>
      <c r="BE151" s="160">
        <f t="shared" si="14"/>
        <v>0</v>
      </c>
      <c r="BF151" s="160">
        <f t="shared" si="15"/>
        <v>0</v>
      </c>
      <c r="BG151" s="160">
        <f t="shared" si="16"/>
        <v>0</v>
      </c>
      <c r="BH151" s="160">
        <f t="shared" si="17"/>
        <v>0</v>
      </c>
      <c r="BI151" s="160">
        <f t="shared" si="18"/>
        <v>0</v>
      </c>
      <c r="BJ151" s="14" t="s">
        <v>102</v>
      </c>
      <c r="BK151" s="160">
        <f t="shared" si="19"/>
        <v>0</v>
      </c>
      <c r="BL151" s="14" t="s">
        <v>418</v>
      </c>
      <c r="BM151" s="159" t="s">
        <v>1389</v>
      </c>
    </row>
    <row r="152" spans="1:65" s="2" customFormat="1" ht="16.5" customHeight="1">
      <c r="A152" s="29"/>
      <c r="B152" s="146"/>
      <c r="C152" s="147" t="s">
        <v>233</v>
      </c>
      <c r="D152" s="147" t="s">
        <v>159</v>
      </c>
      <c r="E152" s="148" t="s">
        <v>1390</v>
      </c>
      <c r="F152" s="149" t="s">
        <v>1391</v>
      </c>
      <c r="G152" s="150" t="s">
        <v>1377</v>
      </c>
      <c r="H152" s="151">
        <v>27</v>
      </c>
      <c r="I152" s="152"/>
      <c r="J152" s="153">
        <f t="shared" si="10"/>
        <v>0</v>
      </c>
      <c r="K152" s="154"/>
      <c r="L152" s="30"/>
      <c r="M152" s="155" t="s">
        <v>1</v>
      </c>
      <c r="N152" s="156" t="s">
        <v>40</v>
      </c>
      <c r="O152" s="55"/>
      <c r="P152" s="157">
        <f t="shared" si="11"/>
        <v>0</v>
      </c>
      <c r="Q152" s="157">
        <v>2.4109999999999999E-2</v>
      </c>
      <c r="R152" s="157">
        <f t="shared" si="12"/>
        <v>0.65097000000000005</v>
      </c>
      <c r="S152" s="157">
        <v>0</v>
      </c>
      <c r="T152" s="158">
        <f t="shared" si="1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59" t="s">
        <v>418</v>
      </c>
      <c r="AT152" s="159" t="s">
        <v>159</v>
      </c>
      <c r="AU152" s="159" t="s">
        <v>102</v>
      </c>
      <c r="AY152" s="14" t="s">
        <v>157</v>
      </c>
      <c r="BE152" s="160">
        <f t="shared" si="14"/>
        <v>0</v>
      </c>
      <c r="BF152" s="160">
        <f t="shared" si="15"/>
        <v>0</v>
      </c>
      <c r="BG152" s="160">
        <f t="shared" si="16"/>
        <v>0</v>
      </c>
      <c r="BH152" s="160">
        <f t="shared" si="17"/>
        <v>0</v>
      </c>
      <c r="BI152" s="160">
        <f t="shared" si="18"/>
        <v>0</v>
      </c>
      <c r="BJ152" s="14" t="s">
        <v>102</v>
      </c>
      <c r="BK152" s="160">
        <f t="shared" si="19"/>
        <v>0</v>
      </c>
      <c r="BL152" s="14" t="s">
        <v>418</v>
      </c>
      <c r="BM152" s="159" t="s">
        <v>1392</v>
      </c>
    </row>
    <row r="153" spans="1:65" s="2" customFormat="1" ht="16.5" customHeight="1">
      <c r="A153" s="29"/>
      <c r="B153" s="146"/>
      <c r="C153" s="161" t="s">
        <v>7</v>
      </c>
      <c r="D153" s="161" t="s">
        <v>224</v>
      </c>
      <c r="E153" s="162" t="s">
        <v>1393</v>
      </c>
      <c r="F153" s="163" t="s">
        <v>1394</v>
      </c>
      <c r="G153" s="164" t="s">
        <v>342</v>
      </c>
      <c r="H153" s="165">
        <v>4</v>
      </c>
      <c r="I153" s="166"/>
      <c r="J153" s="167">
        <f t="shared" si="10"/>
        <v>0</v>
      </c>
      <c r="K153" s="168"/>
      <c r="L153" s="169"/>
      <c r="M153" s="170" t="s">
        <v>1</v>
      </c>
      <c r="N153" s="171" t="s">
        <v>40</v>
      </c>
      <c r="O153" s="55"/>
      <c r="P153" s="157">
        <f t="shared" si="11"/>
        <v>0</v>
      </c>
      <c r="Q153" s="157">
        <v>0</v>
      </c>
      <c r="R153" s="157">
        <f t="shared" si="12"/>
        <v>0</v>
      </c>
      <c r="S153" s="157">
        <v>0</v>
      </c>
      <c r="T153" s="158">
        <f t="shared" si="1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59" t="s">
        <v>1382</v>
      </c>
      <c r="AT153" s="159" t="s">
        <v>224</v>
      </c>
      <c r="AU153" s="159" t="s">
        <v>102</v>
      </c>
      <c r="AY153" s="14" t="s">
        <v>157</v>
      </c>
      <c r="BE153" s="160">
        <f t="shared" si="14"/>
        <v>0</v>
      </c>
      <c r="BF153" s="160">
        <f t="shared" si="15"/>
        <v>0</v>
      </c>
      <c r="BG153" s="160">
        <f t="shared" si="16"/>
        <v>0</v>
      </c>
      <c r="BH153" s="160">
        <f t="shared" si="17"/>
        <v>0</v>
      </c>
      <c r="BI153" s="160">
        <f t="shared" si="18"/>
        <v>0</v>
      </c>
      <c r="BJ153" s="14" t="s">
        <v>102</v>
      </c>
      <c r="BK153" s="160">
        <f t="shared" si="19"/>
        <v>0</v>
      </c>
      <c r="BL153" s="14" t="s">
        <v>418</v>
      </c>
      <c r="BM153" s="159" t="s">
        <v>1395</v>
      </c>
    </row>
    <row r="154" spans="1:65" s="2" customFormat="1" ht="16.5" customHeight="1">
      <c r="A154" s="29"/>
      <c r="B154" s="146"/>
      <c r="C154" s="161" t="s">
        <v>240</v>
      </c>
      <c r="D154" s="161" t="s">
        <v>224</v>
      </c>
      <c r="E154" s="162" t="s">
        <v>1396</v>
      </c>
      <c r="F154" s="163" t="s">
        <v>1397</v>
      </c>
      <c r="G154" s="164" t="s">
        <v>342</v>
      </c>
      <c r="H154" s="165">
        <v>16</v>
      </c>
      <c r="I154" s="166"/>
      <c r="J154" s="167">
        <f t="shared" si="10"/>
        <v>0</v>
      </c>
      <c r="K154" s="168"/>
      <c r="L154" s="169"/>
      <c r="M154" s="170" t="s">
        <v>1</v>
      </c>
      <c r="N154" s="171" t="s">
        <v>40</v>
      </c>
      <c r="O154" s="55"/>
      <c r="P154" s="157">
        <f t="shared" si="11"/>
        <v>0</v>
      </c>
      <c r="Q154" s="157">
        <v>0</v>
      </c>
      <c r="R154" s="157">
        <f t="shared" si="12"/>
        <v>0</v>
      </c>
      <c r="S154" s="157">
        <v>0</v>
      </c>
      <c r="T154" s="158">
        <f t="shared" si="1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59" t="s">
        <v>1382</v>
      </c>
      <c r="AT154" s="159" t="s">
        <v>224</v>
      </c>
      <c r="AU154" s="159" t="s">
        <v>102</v>
      </c>
      <c r="AY154" s="14" t="s">
        <v>157</v>
      </c>
      <c r="BE154" s="160">
        <f t="shared" si="14"/>
        <v>0</v>
      </c>
      <c r="BF154" s="160">
        <f t="shared" si="15"/>
        <v>0</v>
      </c>
      <c r="BG154" s="160">
        <f t="shared" si="16"/>
        <v>0</v>
      </c>
      <c r="BH154" s="160">
        <f t="shared" si="17"/>
        <v>0</v>
      </c>
      <c r="BI154" s="160">
        <f t="shared" si="18"/>
        <v>0</v>
      </c>
      <c r="BJ154" s="14" t="s">
        <v>102</v>
      </c>
      <c r="BK154" s="160">
        <f t="shared" si="19"/>
        <v>0</v>
      </c>
      <c r="BL154" s="14" t="s">
        <v>418</v>
      </c>
      <c r="BM154" s="159" t="s">
        <v>1398</v>
      </c>
    </row>
    <row r="155" spans="1:65" s="2" customFormat="1" ht="16.5" customHeight="1">
      <c r="A155" s="29"/>
      <c r="B155" s="146"/>
      <c r="C155" s="161" t="s">
        <v>244</v>
      </c>
      <c r="D155" s="161" t="s">
        <v>224</v>
      </c>
      <c r="E155" s="162" t="s">
        <v>1399</v>
      </c>
      <c r="F155" s="163" t="s">
        <v>1400</v>
      </c>
      <c r="G155" s="164" t="s">
        <v>1401</v>
      </c>
      <c r="H155" s="165">
        <v>2</v>
      </c>
      <c r="I155" s="166"/>
      <c r="J155" s="167">
        <f t="shared" si="10"/>
        <v>0</v>
      </c>
      <c r="K155" s="168"/>
      <c r="L155" s="169"/>
      <c r="M155" s="170" t="s">
        <v>1</v>
      </c>
      <c r="N155" s="171" t="s">
        <v>40</v>
      </c>
      <c r="O155" s="55"/>
      <c r="P155" s="157">
        <f t="shared" si="11"/>
        <v>0</v>
      </c>
      <c r="Q155" s="157">
        <v>0</v>
      </c>
      <c r="R155" s="157">
        <f t="shared" si="12"/>
        <v>0</v>
      </c>
      <c r="S155" s="157">
        <v>0</v>
      </c>
      <c r="T155" s="158">
        <f t="shared" si="1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59" t="s">
        <v>1093</v>
      </c>
      <c r="AT155" s="159" t="s">
        <v>224</v>
      </c>
      <c r="AU155" s="159" t="s">
        <v>102</v>
      </c>
      <c r="AY155" s="14" t="s">
        <v>157</v>
      </c>
      <c r="BE155" s="160">
        <f t="shared" si="14"/>
        <v>0</v>
      </c>
      <c r="BF155" s="160">
        <f t="shared" si="15"/>
        <v>0</v>
      </c>
      <c r="BG155" s="160">
        <f t="shared" si="16"/>
        <v>0</v>
      </c>
      <c r="BH155" s="160">
        <f t="shared" si="17"/>
        <v>0</v>
      </c>
      <c r="BI155" s="160">
        <f t="shared" si="18"/>
        <v>0</v>
      </c>
      <c r="BJ155" s="14" t="s">
        <v>102</v>
      </c>
      <c r="BK155" s="160">
        <f t="shared" si="19"/>
        <v>0</v>
      </c>
      <c r="BL155" s="14" t="s">
        <v>1093</v>
      </c>
      <c r="BM155" s="159" t="s">
        <v>1402</v>
      </c>
    </row>
    <row r="156" spans="1:65" s="2" customFormat="1" ht="16.5" customHeight="1">
      <c r="A156" s="29"/>
      <c r="B156" s="146"/>
      <c r="C156" s="147" t="s">
        <v>248</v>
      </c>
      <c r="D156" s="147" t="s">
        <v>159</v>
      </c>
      <c r="E156" s="148" t="s">
        <v>1403</v>
      </c>
      <c r="F156" s="149" t="s">
        <v>1404</v>
      </c>
      <c r="G156" s="150" t="s">
        <v>1401</v>
      </c>
      <c r="H156" s="151">
        <v>2</v>
      </c>
      <c r="I156" s="152"/>
      <c r="J156" s="153">
        <f t="shared" si="10"/>
        <v>0</v>
      </c>
      <c r="K156" s="154"/>
      <c r="L156" s="30"/>
      <c r="M156" s="155" t="s">
        <v>1</v>
      </c>
      <c r="N156" s="156" t="s">
        <v>40</v>
      </c>
      <c r="O156" s="55"/>
      <c r="P156" s="157">
        <f t="shared" si="11"/>
        <v>0</v>
      </c>
      <c r="Q156" s="157">
        <v>0</v>
      </c>
      <c r="R156" s="157">
        <f t="shared" si="12"/>
        <v>0</v>
      </c>
      <c r="S156" s="157">
        <v>0</v>
      </c>
      <c r="T156" s="158">
        <f t="shared" si="1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59" t="s">
        <v>418</v>
      </c>
      <c r="AT156" s="159" t="s">
        <v>159</v>
      </c>
      <c r="AU156" s="159" t="s">
        <v>102</v>
      </c>
      <c r="AY156" s="14" t="s">
        <v>157</v>
      </c>
      <c r="BE156" s="160">
        <f t="shared" si="14"/>
        <v>0</v>
      </c>
      <c r="BF156" s="160">
        <f t="shared" si="15"/>
        <v>0</v>
      </c>
      <c r="BG156" s="160">
        <f t="shared" si="16"/>
        <v>0</v>
      </c>
      <c r="BH156" s="160">
        <f t="shared" si="17"/>
        <v>0</v>
      </c>
      <c r="BI156" s="160">
        <f t="shared" si="18"/>
        <v>0</v>
      </c>
      <c r="BJ156" s="14" t="s">
        <v>102</v>
      </c>
      <c r="BK156" s="160">
        <f t="shared" si="19"/>
        <v>0</v>
      </c>
      <c r="BL156" s="14" t="s">
        <v>418</v>
      </c>
      <c r="BM156" s="159" t="s">
        <v>1405</v>
      </c>
    </row>
    <row r="157" spans="1:65" s="2" customFormat="1" ht="24">
      <c r="A157" s="29"/>
      <c r="B157" s="146"/>
      <c r="C157" s="161" t="s">
        <v>252</v>
      </c>
      <c r="D157" s="161" t="s">
        <v>224</v>
      </c>
      <c r="E157" s="162" t="s">
        <v>1406</v>
      </c>
      <c r="F157" s="163" t="s">
        <v>1407</v>
      </c>
      <c r="G157" s="164" t="s">
        <v>342</v>
      </c>
      <c r="H157" s="165">
        <v>5</v>
      </c>
      <c r="I157" s="166"/>
      <c r="J157" s="167">
        <f t="shared" si="10"/>
        <v>0</v>
      </c>
      <c r="K157" s="168"/>
      <c r="L157" s="169"/>
      <c r="M157" s="170" t="s">
        <v>1</v>
      </c>
      <c r="N157" s="171" t="s">
        <v>40</v>
      </c>
      <c r="O157" s="55"/>
      <c r="P157" s="157">
        <f t="shared" si="11"/>
        <v>0</v>
      </c>
      <c r="Q157" s="157">
        <v>0.21199999999999999</v>
      </c>
      <c r="R157" s="157">
        <f t="shared" si="12"/>
        <v>1.06</v>
      </c>
      <c r="S157" s="157">
        <v>0</v>
      </c>
      <c r="T157" s="158">
        <f t="shared" si="1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59" t="s">
        <v>1382</v>
      </c>
      <c r="AT157" s="159" t="s">
        <v>224</v>
      </c>
      <c r="AU157" s="159" t="s">
        <v>102</v>
      </c>
      <c r="AY157" s="14" t="s">
        <v>157</v>
      </c>
      <c r="BE157" s="160">
        <f t="shared" si="14"/>
        <v>0</v>
      </c>
      <c r="BF157" s="160">
        <f t="shared" si="15"/>
        <v>0</v>
      </c>
      <c r="BG157" s="160">
        <f t="shared" si="16"/>
        <v>0</v>
      </c>
      <c r="BH157" s="160">
        <f t="shared" si="17"/>
        <v>0</v>
      </c>
      <c r="BI157" s="160">
        <f t="shared" si="18"/>
        <v>0</v>
      </c>
      <c r="BJ157" s="14" t="s">
        <v>102</v>
      </c>
      <c r="BK157" s="160">
        <f t="shared" si="19"/>
        <v>0</v>
      </c>
      <c r="BL157" s="14" t="s">
        <v>418</v>
      </c>
      <c r="BM157" s="159" t="s">
        <v>1408</v>
      </c>
    </row>
    <row r="158" spans="1:65" s="2" customFormat="1" ht="21.75" customHeight="1">
      <c r="A158" s="29"/>
      <c r="B158" s="146"/>
      <c r="C158" s="161" t="s">
        <v>256</v>
      </c>
      <c r="D158" s="161" t="s">
        <v>224</v>
      </c>
      <c r="E158" s="162" t="s">
        <v>1409</v>
      </c>
      <c r="F158" s="163" t="s">
        <v>1410</v>
      </c>
      <c r="G158" s="164" t="s">
        <v>342</v>
      </c>
      <c r="H158" s="165">
        <v>3</v>
      </c>
      <c r="I158" s="166"/>
      <c r="J158" s="167">
        <f t="shared" si="10"/>
        <v>0</v>
      </c>
      <c r="K158" s="168"/>
      <c r="L158" s="169"/>
      <c r="M158" s="170" t="s">
        <v>1</v>
      </c>
      <c r="N158" s="171" t="s">
        <v>40</v>
      </c>
      <c r="O158" s="55"/>
      <c r="P158" s="157">
        <f t="shared" si="11"/>
        <v>0</v>
      </c>
      <c r="Q158" s="157">
        <v>0.26600000000000001</v>
      </c>
      <c r="R158" s="157">
        <f t="shared" si="12"/>
        <v>0.79800000000000004</v>
      </c>
      <c r="S158" s="157">
        <v>0</v>
      </c>
      <c r="T158" s="158">
        <f t="shared" si="1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59" t="s">
        <v>1382</v>
      </c>
      <c r="AT158" s="159" t="s">
        <v>224</v>
      </c>
      <c r="AU158" s="159" t="s">
        <v>102</v>
      </c>
      <c r="AY158" s="14" t="s">
        <v>157</v>
      </c>
      <c r="BE158" s="160">
        <f t="shared" si="14"/>
        <v>0</v>
      </c>
      <c r="BF158" s="160">
        <f t="shared" si="15"/>
        <v>0</v>
      </c>
      <c r="BG158" s="160">
        <f t="shared" si="16"/>
        <v>0</v>
      </c>
      <c r="BH158" s="160">
        <f t="shared" si="17"/>
        <v>0</v>
      </c>
      <c r="BI158" s="160">
        <f t="shared" si="18"/>
        <v>0</v>
      </c>
      <c r="BJ158" s="14" t="s">
        <v>102</v>
      </c>
      <c r="BK158" s="160">
        <f t="shared" si="19"/>
        <v>0</v>
      </c>
      <c r="BL158" s="14" t="s">
        <v>418</v>
      </c>
      <c r="BM158" s="159" t="s">
        <v>1411</v>
      </c>
    </row>
    <row r="159" spans="1:65" s="2" customFormat="1" ht="21.75" customHeight="1">
      <c r="A159" s="29"/>
      <c r="B159" s="146"/>
      <c r="C159" s="161" t="s">
        <v>260</v>
      </c>
      <c r="D159" s="161" t="s">
        <v>224</v>
      </c>
      <c r="E159" s="162" t="s">
        <v>1412</v>
      </c>
      <c r="F159" s="163" t="s">
        <v>1413</v>
      </c>
      <c r="G159" s="164" t="s">
        <v>342</v>
      </c>
      <c r="H159" s="165">
        <v>1</v>
      </c>
      <c r="I159" s="166"/>
      <c r="J159" s="167">
        <f t="shared" si="10"/>
        <v>0</v>
      </c>
      <c r="K159" s="168"/>
      <c r="L159" s="169"/>
      <c r="M159" s="170" t="s">
        <v>1</v>
      </c>
      <c r="N159" s="171" t="s">
        <v>40</v>
      </c>
      <c r="O159" s="55"/>
      <c r="P159" s="157">
        <f t="shared" si="11"/>
        <v>0</v>
      </c>
      <c r="Q159" s="157">
        <v>0.29699999999999999</v>
      </c>
      <c r="R159" s="157">
        <f t="shared" si="12"/>
        <v>0.29699999999999999</v>
      </c>
      <c r="S159" s="157">
        <v>0</v>
      </c>
      <c r="T159" s="158">
        <f t="shared" si="1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59" t="s">
        <v>189</v>
      </c>
      <c r="AT159" s="159" t="s">
        <v>224</v>
      </c>
      <c r="AU159" s="159" t="s">
        <v>102</v>
      </c>
      <c r="AY159" s="14" t="s">
        <v>157</v>
      </c>
      <c r="BE159" s="160">
        <f t="shared" si="14"/>
        <v>0</v>
      </c>
      <c r="BF159" s="160">
        <f t="shared" si="15"/>
        <v>0</v>
      </c>
      <c r="BG159" s="160">
        <f t="shared" si="16"/>
        <v>0</v>
      </c>
      <c r="BH159" s="160">
        <f t="shared" si="17"/>
        <v>0</v>
      </c>
      <c r="BI159" s="160">
        <f t="shared" si="18"/>
        <v>0</v>
      </c>
      <c r="BJ159" s="14" t="s">
        <v>102</v>
      </c>
      <c r="BK159" s="160">
        <f t="shared" si="19"/>
        <v>0</v>
      </c>
      <c r="BL159" s="14" t="s">
        <v>163</v>
      </c>
      <c r="BM159" s="159" t="s">
        <v>1414</v>
      </c>
    </row>
    <row r="160" spans="1:65" s="2" customFormat="1" ht="16.5" customHeight="1">
      <c r="A160" s="29"/>
      <c r="B160" s="146"/>
      <c r="C160" s="161" t="s">
        <v>265</v>
      </c>
      <c r="D160" s="161" t="s">
        <v>224</v>
      </c>
      <c r="E160" s="162" t="s">
        <v>1415</v>
      </c>
      <c r="F160" s="163" t="s">
        <v>1416</v>
      </c>
      <c r="G160" s="164" t="s">
        <v>342</v>
      </c>
      <c r="H160" s="165">
        <v>1</v>
      </c>
      <c r="I160" s="166"/>
      <c r="J160" s="167">
        <f t="shared" si="10"/>
        <v>0</v>
      </c>
      <c r="K160" s="168"/>
      <c r="L160" s="169"/>
      <c r="M160" s="170" t="s">
        <v>1</v>
      </c>
      <c r="N160" s="171" t="s">
        <v>40</v>
      </c>
      <c r="O160" s="55"/>
      <c r="P160" s="157">
        <f t="shared" si="11"/>
        <v>0</v>
      </c>
      <c r="Q160" s="157">
        <v>13.89</v>
      </c>
      <c r="R160" s="157">
        <f t="shared" si="12"/>
        <v>13.89</v>
      </c>
      <c r="S160" s="157">
        <v>0</v>
      </c>
      <c r="T160" s="158">
        <f t="shared" si="1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59" t="s">
        <v>189</v>
      </c>
      <c r="AT160" s="159" t="s">
        <v>224</v>
      </c>
      <c r="AU160" s="159" t="s">
        <v>102</v>
      </c>
      <c r="AY160" s="14" t="s">
        <v>157</v>
      </c>
      <c r="BE160" s="160">
        <f t="shared" si="14"/>
        <v>0</v>
      </c>
      <c r="BF160" s="160">
        <f t="shared" si="15"/>
        <v>0</v>
      </c>
      <c r="BG160" s="160">
        <f t="shared" si="16"/>
        <v>0</v>
      </c>
      <c r="BH160" s="160">
        <f t="shared" si="17"/>
        <v>0</v>
      </c>
      <c r="BI160" s="160">
        <f t="shared" si="18"/>
        <v>0</v>
      </c>
      <c r="BJ160" s="14" t="s">
        <v>102</v>
      </c>
      <c r="BK160" s="160">
        <f t="shared" si="19"/>
        <v>0</v>
      </c>
      <c r="BL160" s="14" t="s">
        <v>163</v>
      </c>
      <c r="BM160" s="159" t="s">
        <v>1417</v>
      </c>
    </row>
    <row r="161" spans="1:65" s="2" customFormat="1" ht="36">
      <c r="A161" s="29"/>
      <c r="B161" s="146"/>
      <c r="C161" s="161" t="s">
        <v>269</v>
      </c>
      <c r="D161" s="161" t="s">
        <v>224</v>
      </c>
      <c r="E161" s="162" t="s">
        <v>1418</v>
      </c>
      <c r="F161" s="163" t="s">
        <v>1419</v>
      </c>
      <c r="G161" s="164" t="s">
        <v>342</v>
      </c>
      <c r="H161" s="165">
        <v>1</v>
      </c>
      <c r="I161" s="166"/>
      <c r="J161" s="167">
        <f t="shared" si="10"/>
        <v>0</v>
      </c>
      <c r="K161" s="168"/>
      <c r="L161" s="169"/>
      <c r="M161" s="170" t="s">
        <v>1</v>
      </c>
      <c r="N161" s="171" t="s">
        <v>40</v>
      </c>
      <c r="O161" s="55"/>
      <c r="P161" s="157">
        <f t="shared" si="11"/>
        <v>0</v>
      </c>
      <c r="Q161" s="157">
        <v>1.7170000000000001</v>
      </c>
      <c r="R161" s="157">
        <f t="shared" si="12"/>
        <v>1.7170000000000001</v>
      </c>
      <c r="S161" s="157">
        <v>0</v>
      </c>
      <c r="T161" s="158">
        <f t="shared" si="1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59" t="s">
        <v>1382</v>
      </c>
      <c r="AT161" s="159" t="s">
        <v>224</v>
      </c>
      <c r="AU161" s="159" t="s">
        <v>102</v>
      </c>
      <c r="AY161" s="14" t="s">
        <v>157</v>
      </c>
      <c r="BE161" s="160">
        <f t="shared" si="14"/>
        <v>0</v>
      </c>
      <c r="BF161" s="160">
        <f t="shared" si="15"/>
        <v>0</v>
      </c>
      <c r="BG161" s="160">
        <f t="shared" si="16"/>
        <v>0</v>
      </c>
      <c r="BH161" s="160">
        <f t="shared" si="17"/>
        <v>0</v>
      </c>
      <c r="BI161" s="160">
        <f t="shared" si="18"/>
        <v>0</v>
      </c>
      <c r="BJ161" s="14" t="s">
        <v>102</v>
      </c>
      <c r="BK161" s="160">
        <f t="shared" si="19"/>
        <v>0</v>
      </c>
      <c r="BL161" s="14" t="s">
        <v>418</v>
      </c>
      <c r="BM161" s="159" t="s">
        <v>1420</v>
      </c>
    </row>
    <row r="162" spans="1:65" s="2" customFormat="1" ht="36">
      <c r="A162" s="29"/>
      <c r="B162" s="146"/>
      <c r="C162" s="161" t="s">
        <v>273</v>
      </c>
      <c r="D162" s="161" t="s">
        <v>224</v>
      </c>
      <c r="E162" s="162" t="s">
        <v>1421</v>
      </c>
      <c r="F162" s="163" t="s">
        <v>1422</v>
      </c>
      <c r="G162" s="164" t="s">
        <v>1423</v>
      </c>
      <c r="H162" s="165">
        <v>1</v>
      </c>
      <c r="I162" s="166"/>
      <c r="J162" s="167">
        <f t="shared" si="10"/>
        <v>0</v>
      </c>
      <c r="K162" s="168"/>
      <c r="L162" s="169"/>
      <c r="M162" s="170" t="s">
        <v>1</v>
      </c>
      <c r="N162" s="171" t="s">
        <v>40</v>
      </c>
      <c r="O162" s="55"/>
      <c r="P162" s="157">
        <f t="shared" si="11"/>
        <v>0</v>
      </c>
      <c r="Q162" s="157">
        <v>5.33</v>
      </c>
      <c r="R162" s="157">
        <f t="shared" si="12"/>
        <v>5.33</v>
      </c>
      <c r="S162" s="157">
        <v>0</v>
      </c>
      <c r="T162" s="158">
        <f t="shared" si="1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59" t="s">
        <v>1382</v>
      </c>
      <c r="AT162" s="159" t="s">
        <v>224</v>
      </c>
      <c r="AU162" s="159" t="s">
        <v>102</v>
      </c>
      <c r="AY162" s="14" t="s">
        <v>157</v>
      </c>
      <c r="BE162" s="160">
        <f t="shared" si="14"/>
        <v>0</v>
      </c>
      <c r="BF162" s="160">
        <f t="shared" si="15"/>
        <v>0</v>
      </c>
      <c r="BG162" s="160">
        <f t="shared" si="16"/>
        <v>0</v>
      </c>
      <c r="BH162" s="160">
        <f t="shared" si="17"/>
        <v>0</v>
      </c>
      <c r="BI162" s="160">
        <f t="shared" si="18"/>
        <v>0</v>
      </c>
      <c r="BJ162" s="14" t="s">
        <v>102</v>
      </c>
      <c r="BK162" s="160">
        <f t="shared" si="19"/>
        <v>0</v>
      </c>
      <c r="BL162" s="14" t="s">
        <v>418</v>
      </c>
      <c r="BM162" s="159" t="s">
        <v>1424</v>
      </c>
    </row>
    <row r="163" spans="1:65" s="2" customFormat="1" ht="21.75" customHeight="1">
      <c r="A163" s="29"/>
      <c r="B163" s="146"/>
      <c r="C163" s="147" t="s">
        <v>278</v>
      </c>
      <c r="D163" s="147" t="s">
        <v>159</v>
      </c>
      <c r="E163" s="148" t="s">
        <v>1425</v>
      </c>
      <c r="F163" s="149" t="s">
        <v>1426</v>
      </c>
      <c r="G163" s="150" t="s">
        <v>1401</v>
      </c>
      <c r="H163" s="151">
        <v>1</v>
      </c>
      <c r="I163" s="152"/>
      <c r="J163" s="153">
        <f t="shared" si="10"/>
        <v>0</v>
      </c>
      <c r="K163" s="154"/>
      <c r="L163" s="30"/>
      <c r="M163" s="155" t="s">
        <v>1</v>
      </c>
      <c r="N163" s="156" t="s">
        <v>40</v>
      </c>
      <c r="O163" s="55"/>
      <c r="P163" s="157">
        <f t="shared" si="11"/>
        <v>0</v>
      </c>
      <c r="Q163" s="157">
        <v>0</v>
      </c>
      <c r="R163" s="157">
        <f t="shared" si="12"/>
        <v>0</v>
      </c>
      <c r="S163" s="157">
        <v>0</v>
      </c>
      <c r="T163" s="158">
        <f t="shared" si="1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59" t="s">
        <v>418</v>
      </c>
      <c r="AT163" s="159" t="s">
        <v>159</v>
      </c>
      <c r="AU163" s="159" t="s">
        <v>102</v>
      </c>
      <c r="AY163" s="14" t="s">
        <v>157</v>
      </c>
      <c r="BE163" s="160">
        <f t="shared" si="14"/>
        <v>0</v>
      </c>
      <c r="BF163" s="160">
        <f t="shared" si="15"/>
        <v>0</v>
      </c>
      <c r="BG163" s="160">
        <f t="shared" si="16"/>
        <v>0</v>
      </c>
      <c r="BH163" s="160">
        <f t="shared" si="17"/>
        <v>0</v>
      </c>
      <c r="BI163" s="160">
        <f t="shared" si="18"/>
        <v>0</v>
      </c>
      <c r="BJ163" s="14" t="s">
        <v>102</v>
      </c>
      <c r="BK163" s="160">
        <f t="shared" si="19"/>
        <v>0</v>
      </c>
      <c r="BL163" s="14" t="s">
        <v>418</v>
      </c>
      <c r="BM163" s="159" t="s">
        <v>1427</v>
      </c>
    </row>
    <row r="164" spans="1:65" s="2" customFormat="1" ht="16.5" customHeight="1">
      <c r="A164" s="29"/>
      <c r="B164" s="146"/>
      <c r="C164" s="161" t="s">
        <v>282</v>
      </c>
      <c r="D164" s="161" t="s">
        <v>224</v>
      </c>
      <c r="E164" s="162" t="s">
        <v>1428</v>
      </c>
      <c r="F164" s="163" t="s">
        <v>1429</v>
      </c>
      <c r="G164" s="164" t="s">
        <v>342</v>
      </c>
      <c r="H164" s="165">
        <v>1</v>
      </c>
      <c r="I164" s="166"/>
      <c r="J164" s="167">
        <f t="shared" si="10"/>
        <v>0</v>
      </c>
      <c r="K164" s="168"/>
      <c r="L164" s="169"/>
      <c r="M164" s="170" t="s">
        <v>1</v>
      </c>
      <c r="N164" s="171" t="s">
        <v>40</v>
      </c>
      <c r="O164" s="55"/>
      <c r="P164" s="157">
        <f t="shared" si="11"/>
        <v>0</v>
      </c>
      <c r="Q164" s="157">
        <v>14.5</v>
      </c>
      <c r="R164" s="157">
        <f t="shared" si="12"/>
        <v>14.5</v>
      </c>
      <c r="S164" s="157">
        <v>0</v>
      </c>
      <c r="T164" s="158">
        <f t="shared" si="1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59" t="s">
        <v>1382</v>
      </c>
      <c r="AT164" s="159" t="s">
        <v>224</v>
      </c>
      <c r="AU164" s="159" t="s">
        <v>102</v>
      </c>
      <c r="AY164" s="14" t="s">
        <v>157</v>
      </c>
      <c r="BE164" s="160">
        <f t="shared" si="14"/>
        <v>0</v>
      </c>
      <c r="BF164" s="160">
        <f t="shared" si="15"/>
        <v>0</v>
      </c>
      <c r="BG164" s="160">
        <f t="shared" si="16"/>
        <v>0</v>
      </c>
      <c r="BH164" s="160">
        <f t="shared" si="17"/>
        <v>0</v>
      </c>
      <c r="BI164" s="160">
        <f t="shared" si="18"/>
        <v>0</v>
      </c>
      <c r="BJ164" s="14" t="s">
        <v>102</v>
      </c>
      <c r="BK164" s="160">
        <f t="shared" si="19"/>
        <v>0</v>
      </c>
      <c r="BL164" s="14" t="s">
        <v>418</v>
      </c>
      <c r="BM164" s="159" t="s">
        <v>1430</v>
      </c>
    </row>
    <row r="165" spans="1:65" s="2" customFormat="1" ht="16.5" customHeight="1">
      <c r="A165" s="29"/>
      <c r="B165" s="146"/>
      <c r="C165" s="161" t="s">
        <v>286</v>
      </c>
      <c r="D165" s="161" t="s">
        <v>224</v>
      </c>
      <c r="E165" s="162" t="s">
        <v>1431</v>
      </c>
      <c r="F165" s="163" t="s">
        <v>1432</v>
      </c>
      <c r="G165" s="164" t="s">
        <v>342</v>
      </c>
      <c r="H165" s="165">
        <v>2</v>
      </c>
      <c r="I165" s="166"/>
      <c r="J165" s="167">
        <f t="shared" si="10"/>
        <v>0</v>
      </c>
      <c r="K165" s="168"/>
      <c r="L165" s="169"/>
      <c r="M165" s="170" t="s">
        <v>1</v>
      </c>
      <c r="N165" s="171" t="s">
        <v>40</v>
      </c>
      <c r="O165" s="55"/>
      <c r="P165" s="157">
        <f t="shared" si="11"/>
        <v>0</v>
      </c>
      <c r="Q165" s="157">
        <v>7.5</v>
      </c>
      <c r="R165" s="157">
        <f t="shared" si="12"/>
        <v>15</v>
      </c>
      <c r="S165" s="157">
        <v>0</v>
      </c>
      <c r="T165" s="158">
        <f t="shared" si="1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59" t="s">
        <v>1382</v>
      </c>
      <c r="AT165" s="159" t="s">
        <v>224</v>
      </c>
      <c r="AU165" s="159" t="s">
        <v>102</v>
      </c>
      <c r="AY165" s="14" t="s">
        <v>157</v>
      </c>
      <c r="BE165" s="160">
        <f t="shared" si="14"/>
        <v>0</v>
      </c>
      <c r="BF165" s="160">
        <f t="shared" si="15"/>
        <v>0</v>
      </c>
      <c r="BG165" s="160">
        <f t="shared" si="16"/>
        <v>0</v>
      </c>
      <c r="BH165" s="160">
        <f t="shared" si="17"/>
        <v>0</v>
      </c>
      <c r="BI165" s="160">
        <f t="shared" si="18"/>
        <v>0</v>
      </c>
      <c r="BJ165" s="14" t="s">
        <v>102</v>
      </c>
      <c r="BK165" s="160">
        <f t="shared" si="19"/>
        <v>0</v>
      </c>
      <c r="BL165" s="14" t="s">
        <v>418</v>
      </c>
      <c r="BM165" s="159" t="s">
        <v>1433</v>
      </c>
    </row>
    <row r="166" spans="1:65" s="2" customFormat="1" ht="24">
      <c r="A166" s="29"/>
      <c r="B166" s="146"/>
      <c r="C166" s="161" t="s">
        <v>290</v>
      </c>
      <c r="D166" s="161" t="s">
        <v>224</v>
      </c>
      <c r="E166" s="162" t="s">
        <v>1434</v>
      </c>
      <c r="F166" s="163" t="s">
        <v>1435</v>
      </c>
      <c r="G166" s="164" t="s">
        <v>342</v>
      </c>
      <c r="H166" s="165">
        <v>9</v>
      </c>
      <c r="I166" s="166"/>
      <c r="J166" s="167">
        <f t="shared" si="10"/>
        <v>0</v>
      </c>
      <c r="K166" s="168"/>
      <c r="L166" s="169"/>
      <c r="M166" s="170" t="s">
        <v>1</v>
      </c>
      <c r="N166" s="171" t="s">
        <v>40</v>
      </c>
      <c r="O166" s="55"/>
      <c r="P166" s="157">
        <f t="shared" si="11"/>
        <v>0</v>
      </c>
      <c r="Q166" s="157">
        <v>0</v>
      </c>
      <c r="R166" s="157">
        <f t="shared" si="12"/>
        <v>0</v>
      </c>
      <c r="S166" s="157">
        <v>0</v>
      </c>
      <c r="T166" s="158">
        <f t="shared" si="1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59" t="s">
        <v>1382</v>
      </c>
      <c r="AT166" s="159" t="s">
        <v>224</v>
      </c>
      <c r="AU166" s="159" t="s">
        <v>102</v>
      </c>
      <c r="AY166" s="14" t="s">
        <v>157</v>
      </c>
      <c r="BE166" s="160">
        <f t="shared" si="14"/>
        <v>0</v>
      </c>
      <c r="BF166" s="160">
        <f t="shared" si="15"/>
        <v>0</v>
      </c>
      <c r="BG166" s="160">
        <f t="shared" si="16"/>
        <v>0</v>
      </c>
      <c r="BH166" s="160">
        <f t="shared" si="17"/>
        <v>0</v>
      </c>
      <c r="BI166" s="160">
        <f t="shared" si="18"/>
        <v>0</v>
      </c>
      <c r="BJ166" s="14" t="s">
        <v>102</v>
      </c>
      <c r="BK166" s="160">
        <f t="shared" si="19"/>
        <v>0</v>
      </c>
      <c r="BL166" s="14" t="s">
        <v>418</v>
      </c>
      <c r="BM166" s="159" t="s">
        <v>1436</v>
      </c>
    </row>
    <row r="167" spans="1:65" s="2" customFormat="1" ht="16.5" customHeight="1">
      <c r="A167" s="29"/>
      <c r="B167" s="146"/>
      <c r="C167" s="147" t="s">
        <v>294</v>
      </c>
      <c r="D167" s="147" t="s">
        <v>159</v>
      </c>
      <c r="E167" s="148" t="s">
        <v>1437</v>
      </c>
      <c r="F167" s="149" t="s">
        <v>1438</v>
      </c>
      <c r="G167" s="150" t="s">
        <v>1401</v>
      </c>
      <c r="H167" s="151">
        <v>9</v>
      </c>
      <c r="I167" s="152"/>
      <c r="J167" s="153">
        <f t="shared" si="10"/>
        <v>0</v>
      </c>
      <c r="K167" s="154"/>
      <c r="L167" s="30"/>
      <c r="M167" s="155" t="s">
        <v>1</v>
      </c>
      <c r="N167" s="156" t="s">
        <v>40</v>
      </c>
      <c r="O167" s="55"/>
      <c r="P167" s="157">
        <f t="shared" si="11"/>
        <v>0</v>
      </c>
      <c r="Q167" s="157">
        <v>0</v>
      </c>
      <c r="R167" s="157">
        <f t="shared" si="12"/>
        <v>0</v>
      </c>
      <c r="S167" s="157">
        <v>0</v>
      </c>
      <c r="T167" s="158">
        <f t="shared" si="1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59" t="s">
        <v>418</v>
      </c>
      <c r="AT167" s="159" t="s">
        <v>159</v>
      </c>
      <c r="AU167" s="159" t="s">
        <v>102</v>
      </c>
      <c r="AY167" s="14" t="s">
        <v>157</v>
      </c>
      <c r="BE167" s="160">
        <f t="shared" si="14"/>
        <v>0</v>
      </c>
      <c r="BF167" s="160">
        <f t="shared" si="15"/>
        <v>0</v>
      </c>
      <c r="BG167" s="160">
        <f t="shared" si="16"/>
        <v>0</v>
      </c>
      <c r="BH167" s="160">
        <f t="shared" si="17"/>
        <v>0</v>
      </c>
      <c r="BI167" s="160">
        <f t="shared" si="18"/>
        <v>0</v>
      </c>
      <c r="BJ167" s="14" t="s">
        <v>102</v>
      </c>
      <c r="BK167" s="160">
        <f t="shared" si="19"/>
        <v>0</v>
      </c>
      <c r="BL167" s="14" t="s">
        <v>418</v>
      </c>
      <c r="BM167" s="159" t="s">
        <v>1439</v>
      </c>
    </row>
    <row r="168" spans="1:65" s="2" customFormat="1" ht="16.5" customHeight="1">
      <c r="A168" s="29"/>
      <c r="B168" s="146"/>
      <c r="C168" s="161" t="s">
        <v>298</v>
      </c>
      <c r="D168" s="161" t="s">
        <v>224</v>
      </c>
      <c r="E168" s="162" t="s">
        <v>1440</v>
      </c>
      <c r="F168" s="163" t="s">
        <v>1441</v>
      </c>
      <c r="G168" s="164" t="s">
        <v>342</v>
      </c>
      <c r="H168" s="165">
        <v>6</v>
      </c>
      <c r="I168" s="166"/>
      <c r="J168" s="167">
        <f t="shared" si="10"/>
        <v>0</v>
      </c>
      <c r="K168" s="168"/>
      <c r="L168" s="169"/>
      <c r="M168" s="170" t="s">
        <v>1</v>
      </c>
      <c r="N168" s="171" t="s">
        <v>40</v>
      </c>
      <c r="O168" s="55"/>
      <c r="P168" s="157">
        <f t="shared" si="11"/>
        <v>0</v>
      </c>
      <c r="Q168" s="157">
        <v>0</v>
      </c>
      <c r="R168" s="157">
        <f t="shared" si="12"/>
        <v>0</v>
      </c>
      <c r="S168" s="157">
        <v>0</v>
      </c>
      <c r="T168" s="158">
        <f t="shared" si="1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59" t="s">
        <v>1093</v>
      </c>
      <c r="AT168" s="159" t="s">
        <v>224</v>
      </c>
      <c r="AU168" s="159" t="s">
        <v>102</v>
      </c>
      <c r="AY168" s="14" t="s">
        <v>157</v>
      </c>
      <c r="BE168" s="160">
        <f t="shared" si="14"/>
        <v>0</v>
      </c>
      <c r="BF168" s="160">
        <f t="shared" si="15"/>
        <v>0</v>
      </c>
      <c r="BG168" s="160">
        <f t="shared" si="16"/>
        <v>0</v>
      </c>
      <c r="BH168" s="160">
        <f t="shared" si="17"/>
        <v>0</v>
      </c>
      <c r="BI168" s="160">
        <f t="shared" si="18"/>
        <v>0</v>
      </c>
      <c r="BJ168" s="14" t="s">
        <v>102</v>
      </c>
      <c r="BK168" s="160">
        <f t="shared" si="19"/>
        <v>0</v>
      </c>
      <c r="BL168" s="14" t="s">
        <v>1093</v>
      </c>
      <c r="BM168" s="159" t="s">
        <v>1442</v>
      </c>
    </row>
    <row r="169" spans="1:65" s="2" customFormat="1" ht="16.5" customHeight="1">
      <c r="A169" s="29"/>
      <c r="B169" s="146"/>
      <c r="C169" s="147" t="s">
        <v>302</v>
      </c>
      <c r="D169" s="147" t="s">
        <v>159</v>
      </c>
      <c r="E169" s="148" t="s">
        <v>1307</v>
      </c>
      <c r="F169" s="149" t="s">
        <v>1443</v>
      </c>
      <c r="G169" s="150" t="s">
        <v>1401</v>
      </c>
      <c r="H169" s="151">
        <v>6</v>
      </c>
      <c r="I169" s="152"/>
      <c r="J169" s="153">
        <f t="shared" si="10"/>
        <v>0</v>
      </c>
      <c r="K169" s="154"/>
      <c r="L169" s="30"/>
      <c r="M169" s="155" t="s">
        <v>1</v>
      </c>
      <c r="N169" s="156" t="s">
        <v>40</v>
      </c>
      <c r="O169" s="55"/>
      <c r="P169" s="157">
        <f t="shared" si="11"/>
        <v>0</v>
      </c>
      <c r="Q169" s="157">
        <v>0</v>
      </c>
      <c r="R169" s="157">
        <f t="shared" si="12"/>
        <v>0</v>
      </c>
      <c r="S169" s="157">
        <v>0</v>
      </c>
      <c r="T169" s="158">
        <f t="shared" si="1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59" t="s">
        <v>418</v>
      </c>
      <c r="AT169" s="159" t="s">
        <v>159</v>
      </c>
      <c r="AU169" s="159" t="s">
        <v>102</v>
      </c>
      <c r="AY169" s="14" t="s">
        <v>157</v>
      </c>
      <c r="BE169" s="160">
        <f t="shared" si="14"/>
        <v>0</v>
      </c>
      <c r="BF169" s="160">
        <f t="shared" si="15"/>
        <v>0</v>
      </c>
      <c r="BG169" s="160">
        <f t="shared" si="16"/>
        <v>0</v>
      </c>
      <c r="BH169" s="160">
        <f t="shared" si="17"/>
        <v>0</v>
      </c>
      <c r="BI169" s="160">
        <f t="shared" si="18"/>
        <v>0</v>
      </c>
      <c r="BJ169" s="14" t="s">
        <v>102</v>
      </c>
      <c r="BK169" s="160">
        <f t="shared" si="19"/>
        <v>0</v>
      </c>
      <c r="BL169" s="14" t="s">
        <v>418</v>
      </c>
      <c r="BM169" s="159" t="s">
        <v>1444</v>
      </c>
    </row>
    <row r="170" spans="1:65" s="2" customFormat="1" ht="16.5" customHeight="1">
      <c r="A170" s="29"/>
      <c r="B170" s="146"/>
      <c r="C170" s="147" t="s">
        <v>306</v>
      </c>
      <c r="D170" s="147" t="s">
        <v>159</v>
      </c>
      <c r="E170" s="148" t="s">
        <v>1445</v>
      </c>
      <c r="F170" s="149" t="s">
        <v>1446</v>
      </c>
      <c r="G170" s="150" t="s">
        <v>1401</v>
      </c>
      <c r="H170" s="151">
        <v>2</v>
      </c>
      <c r="I170" s="152"/>
      <c r="J170" s="153">
        <f t="shared" si="10"/>
        <v>0</v>
      </c>
      <c r="K170" s="154"/>
      <c r="L170" s="30"/>
      <c r="M170" s="155" t="s">
        <v>1</v>
      </c>
      <c r="N170" s="156" t="s">
        <v>40</v>
      </c>
      <c r="O170" s="55"/>
      <c r="P170" s="157">
        <f t="shared" si="11"/>
        <v>0</v>
      </c>
      <c r="Q170" s="157">
        <v>0</v>
      </c>
      <c r="R170" s="157">
        <f t="shared" si="12"/>
        <v>0</v>
      </c>
      <c r="S170" s="157">
        <v>0</v>
      </c>
      <c r="T170" s="158">
        <f t="shared" si="1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59" t="s">
        <v>418</v>
      </c>
      <c r="AT170" s="159" t="s">
        <v>159</v>
      </c>
      <c r="AU170" s="159" t="s">
        <v>102</v>
      </c>
      <c r="AY170" s="14" t="s">
        <v>157</v>
      </c>
      <c r="BE170" s="160">
        <f t="shared" si="14"/>
        <v>0</v>
      </c>
      <c r="BF170" s="160">
        <f t="shared" si="15"/>
        <v>0</v>
      </c>
      <c r="BG170" s="160">
        <f t="shared" si="16"/>
        <v>0</v>
      </c>
      <c r="BH170" s="160">
        <f t="shared" si="17"/>
        <v>0</v>
      </c>
      <c r="BI170" s="160">
        <f t="shared" si="18"/>
        <v>0</v>
      </c>
      <c r="BJ170" s="14" t="s">
        <v>102</v>
      </c>
      <c r="BK170" s="160">
        <f t="shared" si="19"/>
        <v>0</v>
      </c>
      <c r="BL170" s="14" t="s">
        <v>418</v>
      </c>
      <c r="BM170" s="159" t="s">
        <v>1447</v>
      </c>
    </row>
    <row r="171" spans="1:65" s="2" customFormat="1" ht="16.5" customHeight="1">
      <c r="A171" s="29"/>
      <c r="B171" s="146"/>
      <c r="C171" s="147" t="s">
        <v>311</v>
      </c>
      <c r="D171" s="147" t="s">
        <v>159</v>
      </c>
      <c r="E171" s="148" t="s">
        <v>1448</v>
      </c>
      <c r="F171" s="149" t="s">
        <v>1449</v>
      </c>
      <c r="G171" s="150" t="s">
        <v>1401</v>
      </c>
      <c r="H171" s="151">
        <v>14</v>
      </c>
      <c r="I171" s="152"/>
      <c r="J171" s="153">
        <f t="shared" si="10"/>
        <v>0</v>
      </c>
      <c r="K171" s="154"/>
      <c r="L171" s="30"/>
      <c r="M171" s="155" t="s">
        <v>1</v>
      </c>
      <c r="N171" s="156" t="s">
        <v>40</v>
      </c>
      <c r="O171" s="55"/>
      <c r="P171" s="157">
        <f t="shared" si="11"/>
        <v>0</v>
      </c>
      <c r="Q171" s="157">
        <v>0</v>
      </c>
      <c r="R171" s="157">
        <f t="shared" si="12"/>
        <v>0</v>
      </c>
      <c r="S171" s="157">
        <v>0</v>
      </c>
      <c r="T171" s="158">
        <f t="shared" si="13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59" t="s">
        <v>418</v>
      </c>
      <c r="AT171" s="159" t="s">
        <v>159</v>
      </c>
      <c r="AU171" s="159" t="s">
        <v>102</v>
      </c>
      <c r="AY171" s="14" t="s">
        <v>157</v>
      </c>
      <c r="BE171" s="160">
        <f t="shared" si="14"/>
        <v>0</v>
      </c>
      <c r="BF171" s="160">
        <f t="shared" si="15"/>
        <v>0</v>
      </c>
      <c r="BG171" s="160">
        <f t="shared" si="16"/>
        <v>0</v>
      </c>
      <c r="BH171" s="160">
        <f t="shared" si="17"/>
        <v>0</v>
      </c>
      <c r="BI171" s="160">
        <f t="shared" si="18"/>
        <v>0</v>
      </c>
      <c r="BJ171" s="14" t="s">
        <v>102</v>
      </c>
      <c r="BK171" s="160">
        <f t="shared" si="19"/>
        <v>0</v>
      </c>
      <c r="BL171" s="14" t="s">
        <v>418</v>
      </c>
      <c r="BM171" s="159" t="s">
        <v>1450</v>
      </c>
    </row>
    <row r="172" spans="1:65" s="2" customFormat="1" ht="21.75" customHeight="1">
      <c r="A172" s="29"/>
      <c r="B172" s="146"/>
      <c r="C172" s="147" t="s">
        <v>315</v>
      </c>
      <c r="D172" s="147" t="s">
        <v>159</v>
      </c>
      <c r="E172" s="148" t="s">
        <v>1451</v>
      </c>
      <c r="F172" s="149" t="s">
        <v>1452</v>
      </c>
      <c r="G172" s="150" t="s">
        <v>342</v>
      </c>
      <c r="H172" s="151">
        <v>1</v>
      </c>
      <c r="I172" s="152"/>
      <c r="J172" s="153">
        <f t="shared" si="10"/>
        <v>0</v>
      </c>
      <c r="K172" s="154"/>
      <c r="L172" s="30"/>
      <c r="M172" s="155" t="s">
        <v>1</v>
      </c>
      <c r="N172" s="156" t="s">
        <v>40</v>
      </c>
      <c r="O172" s="55"/>
      <c r="P172" s="157">
        <f t="shared" si="11"/>
        <v>0</v>
      </c>
      <c r="Q172" s="157">
        <v>0</v>
      </c>
      <c r="R172" s="157">
        <f t="shared" si="12"/>
        <v>0</v>
      </c>
      <c r="S172" s="157">
        <v>0</v>
      </c>
      <c r="T172" s="158">
        <f t="shared" si="13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59" t="s">
        <v>418</v>
      </c>
      <c r="AT172" s="159" t="s">
        <v>159</v>
      </c>
      <c r="AU172" s="159" t="s">
        <v>102</v>
      </c>
      <c r="AY172" s="14" t="s">
        <v>157</v>
      </c>
      <c r="BE172" s="160">
        <f t="shared" si="14"/>
        <v>0</v>
      </c>
      <c r="BF172" s="160">
        <f t="shared" si="15"/>
        <v>0</v>
      </c>
      <c r="BG172" s="160">
        <f t="shared" si="16"/>
        <v>0</v>
      </c>
      <c r="BH172" s="160">
        <f t="shared" si="17"/>
        <v>0</v>
      </c>
      <c r="BI172" s="160">
        <f t="shared" si="18"/>
        <v>0</v>
      </c>
      <c r="BJ172" s="14" t="s">
        <v>102</v>
      </c>
      <c r="BK172" s="160">
        <f t="shared" si="19"/>
        <v>0</v>
      </c>
      <c r="BL172" s="14" t="s">
        <v>418</v>
      </c>
      <c r="BM172" s="159" t="s">
        <v>1453</v>
      </c>
    </row>
    <row r="173" spans="1:65" s="2" customFormat="1" ht="24">
      <c r="A173" s="29"/>
      <c r="B173" s="146"/>
      <c r="C173" s="147" t="s">
        <v>319</v>
      </c>
      <c r="D173" s="147" t="s">
        <v>159</v>
      </c>
      <c r="E173" s="148" t="s">
        <v>1454</v>
      </c>
      <c r="F173" s="149" t="s">
        <v>1455</v>
      </c>
      <c r="G173" s="150" t="s">
        <v>1377</v>
      </c>
      <c r="H173" s="151">
        <v>528</v>
      </c>
      <c r="I173" s="152"/>
      <c r="J173" s="153">
        <f t="shared" si="10"/>
        <v>0</v>
      </c>
      <c r="K173" s="154"/>
      <c r="L173" s="30"/>
      <c r="M173" s="155" t="s">
        <v>1</v>
      </c>
      <c r="N173" s="156" t="s">
        <v>40</v>
      </c>
      <c r="O173" s="55"/>
      <c r="P173" s="157">
        <f t="shared" si="11"/>
        <v>0</v>
      </c>
      <c r="Q173" s="157">
        <v>0</v>
      </c>
      <c r="R173" s="157">
        <f t="shared" si="12"/>
        <v>0</v>
      </c>
      <c r="S173" s="157">
        <v>0</v>
      </c>
      <c r="T173" s="158">
        <f t="shared" si="1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59" t="s">
        <v>418</v>
      </c>
      <c r="AT173" s="159" t="s">
        <v>159</v>
      </c>
      <c r="AU173" s="159" t="s">
        <v>102</v>
      </c>
      <c r="AY173" s="14" t="s">
        <v>157</v>
      </c>
      <c r="BE173" s="160">
        <f t="shared" si="14"/>
        <v>0</v>
      </c>
      <c r="BF173" s="160">
        <f t="shared" si="15"/>
        <v>0</v>
      </c>
      <c r="BG173" s="160">
        <f t="shared" si="16"/>
        <v>0</v>
      </c>
      <c r="BH173" s="160">
        <f t="shared" si="17"/>
        <v>0</v>
      </c>
      <c r="BI173" s="160">
        <f t="shared" si="18"/>
        <v>0</v>
      </c>
      <c r="BJ173" s="14" t="s">
        <v>102</v>
      </c>
      <c r="BK173" s="160">
        <f t="shared" si="19"/>
        <v>0</v>
      </c>
      <c r="BL173" s="14" t="s">
        <v>418</v>
      </c>
      <c r="BM173" s="159" t="s">
        <v>1456</v>
      </c>
    </row>
    <row r="174" spans="1:65" s="2" customFormat="1" ht="16.5" customHeight="1">
      <c r="A174" s="29"/>
      <c r="B174" s="146"/>
      <c r="C174" s="147" t="s">
        <v>323</v>
      </c>
      <c r="D174" s="147" t="s">
        <v>159</v>
      </c>
      <c r="E174" s="148" t="s">
        <v>1457</v>
      </c>
      <c r="F174" s="149" t="s">
        <v>1458</v>
      </c>
      <c r="G174" s="150" t="s">
        <v>1377</v>
      </c>
      <c r="H174" s="151">
        <v>528</v>
      </c>
      <c r="I174" s="152"/>
      <c r="J174" s="153">
        <f t="shared" si="10"/>
        <v>0</v>
      </c>
      <c r="K174" s="154"/>
      <c r="L174" s="30"/>
      <c r="M174" s="155" t="s">
        <v>1</v>
      </c>
      <c r="N174" s="156" t="s">
        <v>40</v>
      </c>
      <c r="O174" s="55"/>
      <c r="P174" s="157">
        <f t="shared" si="11"/>
        <v>0</v>
      </c>
      <c r="Q174" s="157">
        <v>0</v>
      </c>
      <c r="R174" s="157">
        <f t="shared" si="12"/>
        <v>0</v>
      </c>
      <c r="S174" s="157">
        <v>0</v>
      </c>
      <c r="T174" s="158">
        <f t="shared" si="1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59" t="s">
        <v>418</v>
      </c>
      <c r="AT174" s="159" t="s">
        <v>159</v>
      </c>
      <c r="AU174" s="159" t="s">
        <v>102</v>
      </c>
      <c r="AY174" s="14" t="s">
        <v>157</v>
      </c>
      <c r="BE174" s="160">
        <f t="shared" si="14"/>
        <v>0</v>
      </c>
      <c r="BF174" s="160">
        <f t="shared" si="15"/>
        <v>0</v>
      </c>
      <c r="BG174" s="160">
        <f t="shared" si="16"/>
        <v>0</v>
      </c>
      <c r="BH174" s="160">
        <f t="shared" si="17"/>
        <v>0</v>
      </c>
      <c r="BI174" s="160">
        <f t="shared" si="18"/>
        <v>0</v>
      </c>
      <c r="BJ174" s="14" t="s">
        <v>102</v>
      </c>
      <c r="BK174" s="160">
        <f t="shared" si="19"/>
        <v>0</v>
      </c>
      <c r="BL174" s="14" t="s">
        <v>418</v>
      </c>
      <c r="BM174" s="159" t="s">
        <v>1459</v>
      </c>
    </row>
    <row r="175" spans="1:65" s="2" customFormat="1" ht="21.75" customHeight="1">
      <c r="A175" s="29"/>
      <c r="B175" s="146"/>
      <c r="C175" s="161" t="s">
        <v>327</v>
      </c>
      <c r="D175" s="161" t="s">
        <v>224</v>
      </c>
      <c r="E175" s="162" t="s">
        <v>1460</v>
      </c>
      <c r="F175" s="163" t="s">
        <v>1461</v>
      </c>
      <c r="G175" s="164" t="s">
        <v>171</v>
      </c>
      <c r="H175" s="165">
        <v>528</v>
      </c>
      <c r="I175" s="166"/>
      <c r="J175" s="167">
        <f t="shared" si="10"/>
        <v>0</v>
      </c>
      <c r="K175" s="168"/>
      <c r="L175" s="169"/>
      <c r="M175" s="170" t="s">
        <v>1</v>
      </c>
      <c r="N175" s="171" t="s">
        <v>40</v>
      </c>
      <c r="O175" s="55"/>
      <c r="P175" s="157">
        <f t="shared" si="11"/>
        <v>0</v>
      </c>
      <c r="Q175" s="157">
        <v>7.4999999999999997E-2</v>
      </c>
      <c r="R175" s="157">
        <f t="shared" si="12"/>
        <v>39.6</v>
      </c>
      <c r="S175" s="157">
        <v>0</v>
      </c>
      <c r="T175" s="158">
        <f t="shared" si="1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59" t="s">
        <v>1382</v>
      </c>
      <c r="AT175" s="159" t="s">
        <v>224</v>
      </c>
      <c r="AU175" s="159" t="s">
        <v>102</v>
      </c>
      <c r="AY175" s="14" t="s">
        <v>157</v>
      </c>
      <c r="BE175" s="160">
        <f t="shared" si="14"/>
        <v>0</v>
      </c>
      <c r="BF175" s="160">
        <f t="shared" si="15"/>
        <v>0</v>
      </c>
      <c r="BG175" s="160">
        <f t="shared" si="16"/>
        <v>0</v>
      </c>
      <c r="BH175" s="160">
        <f t="shared" si="17"/>
        <v>0</v>
      </c>
      <c r="BI175" s="160">
        <f t="shared" si="18"/>
        <v>0</v>
      </c>
      <c r="BJ175" s="14" t="s">
        <v>102</v>
      </c>
      <c r="BK175" s="160">
        <f t="shared" si="19"/>
        <v>0</v>
      </c>
      <c r="BL175" s="14" t="s">
        <v>418</v>
      </c>
      <c r="BM175" s="159" t="s">
        <v>1462</v>
      </c>
    </row>
    <row r="176" spans="1:65" s="2" customFormat="1" ht="24">
      <c r="A176" s="29"/>
      <c r="B176" s="146"/>
      <c r="C176" s="161" t="s">
        <v>331</v>
      </c>
      <c r="D176" s="161" t="s">
        <v>224</v>
      </c>
      <c r="E176" s="162" t="s">
        <v>1463</v>
      </c>
      <c r="F176" s="163" t="s">
        <v>1464</v>
      </c>
      <c r="G176" s="164" t="s">
        <v>342</v>
      </c>
      <c r="H176" s="165">
        <v>10</v>
      </c>
      <c r="I176" s="166"/>
      <c r="J176" s="167">
        <f t="shared" si="10"/>
        <v>0</v>
      </c>
      <c r="K176" s="168"/>
      <c r="L176" s="169"/>
      <c r="M176" s="170" t="s">
        <v>1</v>
      </c>
      <c r="N176" s="171" t="s">
        <v>40</v>
      </c>
      <c r="O176" s="55"/>
      <c r="P176" s="157">
        <f t="shared" si="11"/>
        <v>0</v>
      </c>
      <c r="Q176" s="157">
        <v>0</v>
      </c>
      <c r="R176" s="157">
        <f t="shared" si="12"/>
        <v>0</v>
      </c>
      <c r="S176" s="157">
        <v>0</v>
      </c>
      <c r="T176" s="158">
        <f t="shared" si="1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59" t="s">
        <v>1382</v>
      </c>
      <c r="AT176" s="159" t="s">
        <v>224</v>
      </c>
      <c r="AU176" s="159" t="s">
        <v>102</v>
      </c>
      <c r="AY176" s="14" t="s">
        <v>157</v>
      </c>
      <c r="BE176" s="160">
        <f t="shared" si="14"/>
        <v>0</v>
      </c>
      <c r="BF176" s="160">
        <f t="shared" si="15"/>
        <v>0</v>
      </c>
      <c r="BG176" s="160">
        <f t="shared" si="16"/>
        <v>0</v>
      </c>
      <c r="BH176" s="160">
        <f t="shared" si="17"/>
        <v>0</v>
      </c>
      <c r="BI176" s="160">
        <f t="shared" si="18"/>
        <v>0</v>
      </c>
      <c r="BJ176" s="14" t="s">
        <v>102</v>
      </c>
      <c r="BK176" s="160">
        <f t="shared" si="19"/>
        <v>0</v>
      </c>
      <c r="BL176" s="14" t="s">
        <v>418</v>
      </c>
      <c r="BM176" s="159" t="s">
        <v>1465</v>
      </c>
    </row>
    <row r="177" spans="1:65" s="2" customFormat="1" ht="21.75" customHeight="1">
      <c r="A177" s="29"/>
      <c r="B177" s="146"/>
      <c r="C177" s="147" t="s">
        <v>335</v>
      </c>
      <c r="D177" s="147" t="s">
        <v>159</v>
      </c>
      <c r="E177" s="148" t="s">
        <v>1466</v>
      </c>
      <c r="F177" s="149" t="s">
        <v>1467</v>
      </c>
      <c r="G177" s="150" t="s">
        <v>342</v>
      </c>
      <c r="H177" s="151">
        <v>10</v>
      </c>
      <c r="I177" s="152"/>
      <c r="J177" s="153">
        <f t="shared" si="10"/>
        <v>0</v>
      </c>
      <c r="K177" s="154"/>
      <c r="L177" s="30"/>
      <c r="M177" s="155" t="s">
        <v>1</v>
      </c>
      <c r="N177" s="156" t="s">
        <v>40</v>
      </c>
      <c r="O177" s="55"/>
      <c r="P177" s="157">
        <f t="shared" si="11"/>
        <v>0</v>
      </c>
      <c r="Q177" s="157">
        <v>0</v>
      </c>
      <c r="R177" s="157">
        <f t="shared" si="12"/>
        <v>0</v>
      </c>
      <c r="S177" s="157">
        <v>0</v>
      </c>
      <c r="T177" s="158">
        <f t="shared" si="13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59" t="s">
        <v>418</v>
      </c>
      <c r="AT177" s="159" t="s">
        <v>159</v>
      </c>
      <c r="AU177" s="159" t="s">
        <v>102</v>
      </c>
      <c r="AY177" s="14" t="s">
        <v>157</v>
      </c>
      <c r="BE177" s="160">
        <f t="shared" si="14"/>
        <v>0</v>
      </c>
      <c r="BF177" s="160">
        <f t="shared" si="15"/>
        <v>0</v>
      </c>
      <c r="BG177" s="160">
        <f t="shared" si="16"/>
        <v>0</v>
      </c>
      <c r="BH177" s="160">
        <f t="shared" si="17"/>
        <v>0</v>
      </c>
      <c r="BI177" s="160">
        <f t="shared" si="18"/>
        <v>0</v>
      </c>
      <c r="BJ177" s="14" t="s">
        <v>102</v>
      </c>
      <c r="BK177" s="160">
        <f t="shared" si="19"/>
        <v>0</v>
      </c>
      <c r="BL177" s="14" t="s">
        <v>418</v>
      </c>
      <c r="BM177" s="159" t="s">
        <v>1468</v>
      </c>
    </row>
    <row r="178" spans="1:65" s="2" customFormat="1" ht="24">
      <c r="A178" s="29"/>
      <c r="B178" s="146"/>
      <c r="C178" s="161" t="s">
        <v>339</v>
      </c>
      <c r="D178" s="161" t="s">
        <v>224</v>
      </c>
      <c r="E178" s="162" t="s">
        <v>1469</v>
      </c>
      <c r="F178" s="163" t="s">
        <v>1470</v>
      </c>
      <c r="G178" s="164" t="s">
        <v>171</v>
      </c>
      <c r="H178" s="165">
        <v>535</v>
      </c>
      <c r="I178" s="166"/>
      <c r="J178" s="167">
        <f t="shared" si="10"/>
        <v>0</v>
      </c>
      <c r="K178" s="168"/>
      <c r="L178" s="169"/>
      <c r="M178" s="170" t="s">
        <v>1</v>
      </c>
      <c r="N178" s="171" t="s">
        <v>40</v>
      </c>
      <c r="O178" s="55"/>
      <c r="P178" s="157">
        <f t="shared" si="11"/>
        <v>0</v>
      </c>
      <c r="Q178" s="157">
        <v>0</v>
      </c>
      <c r="R178" s="157">
        <f t="shared" si="12"/>
        <v>0</v>
      </c>
      <c r="S178" s="157">
        <v>0</v>
      </c>
      <c r="T178" s="158">
        <f t="shared" si="13"/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59" t="s">
        <v>1382</v>
      </c>
      <c r="AT178" s="159" t="s">
        <v>224</v>
      </c>
      <c r="AU178" s="159" t="s">
        <v>102</v>
      </c>
      <c r="AY178" s="14" t="s">
        <v>157</v>
      </c>
      <c r="BE178" s="160">
        <f t="shared" si="14"/>
        <v>0</v>
      </c>
      <c r="BF178" s="160">
        <f t="shared" si="15"/>
        <v>0</v>
      </c>
      <c r="BG178" s="160">
        <f t="shared" si="16"/>
        <v>0</v>
      </c>
      <c r="BH178" s="160">
        <f t="shared" si="17"/>
        <v>0</v>
      </c>
      <c r="BI178" s="160">
        <f t="shared" si="18"/>
        <v>0</v>
      </c>
      <c r="BJ178" s="14" t="s">
        <v>102</v>
      </c>
      <c r="BK178" s="160">
        <f t="shared" si="19"/>
        <v>0</v>
      </c>
      <c r="BL178" s="14" t="s">
        <v>418</v>
      </c>
      <c r="BM178" s="159" t="s">
        <v>1471</v>
      </c>
    </row>
    <row r="179" spans="1:65" s="2" customFormat="1" ht="24">
      <c r="A179" s="29"/>
      <c r="B179" s="146"/>
      <c r="C179" s="161" t="s">
        <v>344</v>
      </c>
      <c r="D179" s="161" t="s">
        <v>224</v>
      </c>
      <c r="E179" s="162" t="s">
        <v>1472</v>
      </c>
      <c r="F179" s="163" t="s">
        <v>1473</v>
      </c>
      <c r="G179" s="164" t="s">
        <v>342</v>
      </c>
      <c r="H179" s="165">
        <v>6</v>
      </c>
      <c r="I179" s="166"/>
      <c r="J179" s="167">
        <f t="shared" si="10"/>
        <v>0</v>
      </c>
      <c r="K179" s="168"/>
      <c r="L179" s="169"/>
      <c r="M179" s="170" t="s">
        <v>1</v>
      </c>
      <c r="N179" s="171" t="s">
        <v>40</v>
      </c>
      <c r="O179" s="55"/>
      <c r="P179" s="157">
        <f t="shared" si="11"/>
        <v>0</v>
      </c>
      <c r="Q179" s="157">
        <v>0</v>
      </c>
      <c r="R179" s="157">
        <f t="shared" si="12"/>
        <v>0</v>
      </c>
      <c r="S179" s="157">
        <v>0</v>
      </c>
      <c r="T179" s="158">
        <f t="shared" si="13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59" t="s">
        <v>1382</v>
      </c>
      <c r="AT179" s="159" t="s">
        <v>224</v>
      </c>
      <c r="AU179" s="159" t="s">
        <v>102</v>
      </c>
      <c r="AY179" s="14" t="s">
        <v>157</v>
      </c>
      <c r="BE179" s="160">
        <f t="shared" si="14"/>
        <v>0</v>
      </c>
      <c r="BF179" s="160">
        <f t="shared" si="15"/>
        <v>0</v>
      </c>
      <c r="BG179" s="160">
        <f t="shared" si="16"/>
        <v>0</v>
      </c>
      <c r="BH179" s="160">
        <f t="shared" si="17"/>
        <v>0</v>
      </c>
      <c r="BI179" s="160">
        <f t="shared" si="18"/>
        <v>0</v>
      </c>
      <c r="BJ179" s="14" t="s">
        <v>102</v>
      </c>
      <c r="BK179" s="160">
        <f t="shared" si="19"/>
        <v>0</v>
      </c>
      <c r="BL179" s="14" t="s">
        <v>418</v>
      </c>
      <c r="BM179" s="159" t="s">
        <v>1474</v>
      </c>
    </row>
    <row r="180" spans="1:65" s="2" customFormat="1" ht="16.5" customHeight="1">
      <c r="A180" s="29"/>
      <c r="B180" s="146"/>
      <c r="C180" s="161" t="s">
        <v>348</v>
      </c>
      <c r="D180" s="161" t="s">
        <v>224</v>
      </c>
      <c r="E180" s="162" t="s">
        <v>1475</v>
      </c>
      <c r="F180" s="163" t="s">
        <v>1476</v>
      </c>
      <c r="G180" s="164" t="s">
        <v>1401</v>
      </c>
      <c r="H180" s="165">
        <v>6</v>
      </c>
      <c r="I180" s="166"/>
      <c r="J180" s="167">
        <f t="shared" si="10"/>
        <v>0</v>
      </c>
      <c r="K180" s="168"/>
      <c r="L180" s="169"/>
      <c r="M180" s="170" t="s">
        <v>1</v>
      </c>
      <c r="N180" s="171" t="s">
        <v>40</v>
      </c>
      <c r="O180" s="55"/>
      <c r="P180" s="157">
        <f t="shared" si="11"/>
        <v>0</v>
      </c>
      <c r="Q180" s="157">
        <v>0</v>
      </c>
      <c r="R180" s="157">
        <f t="shared" si="12"/>
        <v>0</v>
      </c>
      <c r="S180" s="157">
        <v>0</v>
      </c>
      <c r="T180" s="158">
        <f t="shared" si="13"/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59" t="s">
        <v>1093</v>
      </c>
      <c r="AT180" s="159" t="s">
        <v>224</v>
      </c>
      <c r="AU180" s="159" t="s">
        <v>102</v>
      </c>
      <c r="AY180" s="14" t="s">
        <v>157</v>
      </c>
      <c r="BE180" s="160">
        <f t="shared" si="14"/>
        <v>0</v>
      </c>
      <c r="BF180" s="160">
        <f t="shared" si="15"/>
        <v>0</v>
      </c>
      <c r="BG180" s="160">
        <f t="shared" si="16"/>
        <v>0</v>
      </c>
      <c r="BH180" s="160">
        <f t="shared" si="17"/>
        <v>0</v>
      </c>
      <c r="BI180" s="160">
        <f t="shared" si="18"/>
        <v>0</v>
      </c>
      <c r="BJ180" s="14" t="s">
        <v>102</v>
      </c>
      <c r="BK180" s="160">
        <f t="shared" si="19"/>
        <v>0</v>
      </c>
      <c r="BL180" s="14" t="s">
        <v>1093</v>
      </c>
      <c r="BM180" s="159" t="s">
        <v>1477</v>
      </c>
    </row>
    <row r="181" spans="1:65" s="12" customFormat="1" ht="25.9" customHeight="1">
      <c r="B181" s="133"/>
      <c r="D181" s="134" t="s">
        <v>73</v>
      </c>
      <c r="E181" s="135" t="s">
        <v>580</v>
      </c>
      <c r="F181" s="135" t="s">
        <v>581</v>
      </c>
      <c r="I181" s="136"/>
      <c r="J181" s="137">
        <f>BK181</f>
        <v>0</v>
      </c>
      <c r="L181" s="133"/>
      <c r="M181" s="138"/>
      <c r="N181" s="139"/>
      <c r="O181" s="139"/>
      <c r="P181" s="140">
        <f>SUM(P182:P186)</f>
        <v>0</v>
      </c>
      <c r="Q181" s="139"/>
      <c r="R181" s="140">
        <f>SUM(R182:R186)</f>
        <v>0</v>
      </c>
      <c r="S181" s="139"/>
      <c r="T181" s="141">
        <f>SUM(T182:T186)</f>
        <v>0</v>
      </c>
      <c r="AR181" s="134" t="s">
        <v>163</v>
      </c>
      <c r="AT181" s="142" t="s">
        <v>73</v>
      </c>
      <c r="AU181" s="142" t="s">
        <v>74</v>
      </c>
      <c r="AY181" s="134" t="s">
        <v>157</v>
      </c>
      <c r="BK181" s="143">
        <f>SUM(BK182:BK186)</f>
        <v>0</v>
      </c>
    </row>
    <row r="182" spans="1:65" s="2" customFormat="1" ht="16.5" customHeight="1">
      <c r="A182" s="29"/>
      <c r="B182" s="146"/>
      <c r="C182" s="161" t="s">
        <v>352</v>
      </c>
      <c r="D182" s="161" t="s">
        <v>224</v>
      </c>
      <c r="E182" s="162" t="s">
        <v>1478</v>
      </c>
      <c r="F182" s="163" t="s">
        <v>1479</v>
      </c>
      <c r="G182" s="164" t="s">
        <v>1480</v>
      </c>
      <c r="H182" s="165">
        <v>528</v>
      </c>
      <c r="I182" s="166"/>
      <c r="J182" s="167">
        <f>ROUND(I182*H182,2)</f>
        <v>0</v>
      </c>
      <c r="K182" s="168"/>
      <c r="L182" s="169"/>
      <c r="M182" s="170" t="s">
        <v>1</v>
      </c>
      <c r="N182" s="171" t="s">
        <v>40</v>
      </c>
      <c r="O182" s="55"/>
      <c r="P182" s="157">
        <f>O182*H182</f>
        <v>0</v>
      </c>
      <c r="Q182" s="157">
        <v>0</v>
      </c>
      <c r="R182" s="157">
        <f>Q182*H182</f>
        <v>0</v>
      </c>
      <c r="S182" s="157">
        <v>0</v>
      </c>
      <c r="T182" s="158">
        <f>S182*H182</f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59" t="s">
        <v>1093</v>
      </c>
      <c r="AT182" s="159" t="s">
        <v>224</v>
      </c>
      <c r="AU182" s="159" t="s">
        <v>82</v>
      </c>
      <c r="AY182" s="14" t="s">
        <v>157</v>
      </c>
      <c r="BE182" s="160">
        <f>IF(N182="základná",J182,0)</f>
        <v>0</v>
      </c>
      <c r="BF182" s="160">
        <f>IF(N182="znížená",J182,0)</f>
        <v>0</v>
      </c>
      <c r="BG182" s="160">
        <f>IF(N182="zákl. prenesená",J182,0)</f>
        <v>0</v>
      </c>
      <c r="BH182" s="160">
        <f>IF(N182="zníž. prenesená",J182,0)</f>
        <v>0</v>
      </c>
      <c r="BI182" s="160">
        <f>IF(N182="nulová",J182,0)</f>
        <v>0</v>
      </c>
      <c r="BJ182" s="14" t="s">
        <v>102</v>
      </c>
      <c r="BK182" s="160">
        <f>ROUND(I182*H182,2)</f>
        <v>0</v>
      </c>
      <c r="BL182" s="14" t="s">
        <v>1093</v>
      </c>
      <c r="BM182" s="159" t="s">
        <v>1481</v>
      </c>
    </row>
    <row r="183" spans="1:65" s="2" customFormat="1" ht="16.5" customHeight="1">
      <c r="A183" s="29"/>
      <c r="B183" s="146"/>
      <c r="C183" s="147" t="s">
        <v>356</v>
      </c>
      <c r="D183" s="147" t="s">
        <v>159</v>
      </c>
      <c r="E183" s="148" t="s">
        <v>1482</v>
      </c>
      <c r="F183" s="149" t="s">
        <v>1483</v>
      </c>
      <c r="G183" s="150" t="s">
        <v>665</v>
      </c>
      <c r="H183" s="151">
        <v>8</v>
      </c>
      <c r="I183" s="152"/>
      <c r="J183" s="153">
        <f>ROUND(I183*H183,2)</f>
        <v>0</v>
      </c>
      <c r="K183" s="154"/>
      <c r="L183" s="30"/>
      <c r="M183" s="155" t="s">
        <v>1</v>
      </c>
      <c r="N183" s="156" t="s">
        <v>40</v>
      </c>
      <c r="O183" s="55"/>
      <c r="P183" s="157">
        <f>O183*H183</f>
        <v>0</v>
      </c>
      <c r="Q183" s="157">
        <v>0</v>
      </c>
      <c r="R183" s="157">
        <f>Q183*H183</f>
        <v>0</v>
      </c>
      <c r="S183" s="157">
        <v>0</v>
      </c>
      <c r="T183" s="158">
        <f>S183*H183</f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59" t="s">
        <v>586</v>
      </c>
      <c r="AT183" s="159" t="s">
        <v>159</v>
      </c>
      <c r="AU183" s="159" t="s">
        <v>82</v>
      </c>
      <c r="AY183" s="14" t="s">
        <v>157</v>
      </c>
      <c r="BE183" s="160">
        <f>IF(N183="základná",J183,0)</f>
        <v>0</v>
      </c>
      <c r="BF183" s="160">
        <f>IF(N183="znížená",J183,0)</f>
        <v>0</v>
      </c>
      <c r="BG183" s="160">
        <f>IF(N183="zákl. prenesená",J183,0)</f>
        <v>0</v>
      </c>
      <c r="BH183" s="160">
        <f>IF(N183="zníž. prenesená",J183,0)</f>
        <v>0</v>
      </c>
      <c r="BI183" s="160">
        <f>IF(N183="nulová",J183,0)</f>
        <v>0</v>
      </c>
      <c r="BJ183" s="14" t="s">
        <v>102</v>
      </c>
      <c r="BK183" s="160">
        <f>ROUND(I183*H183,2)</f>
        <v>0</v>
      </c>
      <c r="BL183" s="14" t="s">
        <v>586</v>
      </c>
      <c r="BM183" s="159" t="s">
        <v>1484</v>
      </c>
    </row>
    <row r="184" spans="1:65" s="2" customFormat="1" ht="16.5" customHeight="1">
      <c r="A184" s="29"/>
      <c r="B184" s="146"/>
      <c r="C184" s="147" t="s">
        <v>360</v>
      </c>
      <c r="D184" s="147" t="s">
        <v>159</v>
      </c>
      <c r="E184" s="148" t="s">
        <v>1485</v>
      </c>
      <c r="F184" s="149" t="s">
        <v>1486</v>
      </c>
      <c r="G184" s="150" t="s">
        <v>665</v>
      </c>
      <c r="H184" s="151">
        <v>4</v>
      </c>
      <c r="I184" s="152"/>
      <c r="J184" s="153">
        <f>ROUND(I184*H184,2)</f>
        <v>0</v>
      </c>
      <c r="K184" s="154"/>
      <c r="L184" s="30"/>
      <c r="M184" s="155" t="s">
        <v>1</v>
      </c>
      <c r="N184" s="156" t="s">
        <v>40</v>
      </c>
      <c r="O184" s="55"/>
      <c r="P184" s="157">
        <f>O184*H184</f>
        <v>0</v>
      </c>
      <c r="Q184" s="157">
        <v>0</v>
      </c>
      <c r="R184" s="157">
        <f>Q184*H184</f>
        <v>0</v>
      </c>
      <c r="S184" s="157">
        <v>0</v>
      </c>
      <c r="T184" s="158">
        <f>S184*H184</f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59" t="s">
        <v>586</v>
      </c>
      <c r="AT184" s="159" t="s">
        <v>159</v>
      </c>
      <c r="AU184" s="159" t="s">
        <v>82</v>
      </c>
      <c r="AY184" s="14" t="s">
        <v>157</v>
      </c>
      <c r="BE184" s="160">
        <f>IF(N184="základná",J184,0)</f>
        <v>0</v>
      </c>
      <c r="BF184" s="160">
        <f>IF(N184="znížená",J184,0)</f>
        <v>0</v>
      </c>
      <c r="BG184" s="160">
        <f>IF(N184="zákl. prenesená",J184,0)</f>
        <v>0</v>
      </c>
      <c r="BH184" s="160">
        <f>IF(N184="zníž. prenesená",J184,0)</f>
        <v>0</v>
      </c>
      <c r="BI184" s="160">
        <f>IF(N184="nulová",J184,0)</f>
        <v>0</v>
      </c>
      <c r="BJ184" s="14" t="s">
        <v>102</v>
      </c>
      <c r="BK184" s="160">
        <f>ROUND(I184*H184,2)</f>
        <v>0</v>
      </c>
      <c r="BL184" s="14" t="s">
        <v>586</v>
      </c>
      <c r="BM184" s="159" t="s">
        <v>1487</v>
      </c>
    </row>
    <row r="185" spans="1:65" s="2" customFormat="1" ht="16.5" customHeight="1">
      <c r="A185" s="29"/>
      <c r="B185" s="146"/>
      <c r="C185" s="147" t="s">
        <v>364</v>
      </c>
      <c r="D185" s="147" t="s">
        <v>159</v>
      </c>
      <c r="E185" s="148" t="s">
        <v>1488</v>
      </c>
      <c r="F185" s="149" t="s">
        <v>1489</v>
      </c>
      <c r="G185" s="150" t="s">
        <v>665</v>
      </c>
      <c r="H185" s="151">
        <v>8</v>
      </c>
      <c r="I185" s="152"/>
      <c r="J185" s="153">
        <f>ROUND(I185*H185,2)</f>
        <v>0</v>
      </c>
      <c r="K185" s="154"/>
      <c r="L185" s="30"/>
      <c r="M185" s="155" t="s">
        <v>1</v>
      </c>
      <c r="N185" s="156" t="s">
        <v>40</v>
      </c>
      <c r="O185" s="55"/>
      <c r="P185" s="157">
        <f>O185*H185</f>
        <v>0</v>
      </c>
      <c r="Q185" s="157">
        <v>0</v>
      </c>
      <c r="R185" s="157">
        <f>Q185*H185</f>
        <v>0</v>
      </c>
      <c r="S185" s="157">
        <v>0</v>
      </c>
      <c r="T185" s="158">
        <f>S185*H185</f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59" t="s">
        <v>586</v>
      </c>
      <c r="AT185" s="159" t="s">
        <v>159</v>
      </c>
      <c r="AU185" s="159" t="s">
        <v>82</v>
      </c>
      <c r="AY185" s="14" t="s">
        <v>157</v>
      </c>
      <c r="BE185" s="160">
        <f>IF(N185="základná",J185,0)</f>
        <v>0</v>
      </c>
      <c r="BF185" s="160">
        <f>IF(N185="znížená",J185,0)</f>
        <v>0</v>
      </c>
      <c r="BG185" s="160">
        <f>IF(N185="zákl. prenesená",J185,0)</f>
        <v>0</v>
      </c>
      <c r="BH185" s="160">
        <f>IF(N185="zníž. prenesená",J185,0)</f>
        <v>0</v>
      </c>
      <c r="BI185" s="160">
        <f>IF(N185="nulová",J185,0)</f>
        <v>0</v>
      </c>
      <c r="BJ185" s="14" t="s">
        <v>102</v>
      </c>
      <c r="BK185" s="160">
        <f>ROUND(I185*H185,2)</f>
        <v>0</v>
      </c>
      <c r="BL185" s="14" t="s">
        <v>586</v>
      </c>
      <c r="BM185" s="159" t="s">
        <v>1490</v>
      </c>
    </row>
    <row r="186" spans="1:65" s="2" customFormat="1" ht="24">
      <c r="A186" s="29"/>
      <c r="B186" s="146"/>
      <c r="C186" s="147" t="s">
        <v>368</v>
      </c>
      <c r="D186" s="147" t="s">
        <v>159</v>
      </c>
      <c r="E186" s="148" t="s">
        <v>1491</v>
      </c>
      <c r="F186" s="149" t="s">
        <v>1492</v>
      </c>
      <c r="G186" s="150" t="s">
        <v>1423</v>
      </c>
      <c r="H186" s="151">
        <v>1.5</v>
      </c>
      <c r="I186" s="152"/>
      <c r="J186" s="153">
        <f>ROUND(I186*H186,2)</f>
        <v>0</v>
      </c>
      <c r="K186" s="154"/>
      <c r="L186" s="30"/>
      <c r="M186" s="172" t="s">
        <v>1</v>
      </c>
      <c r="N186" s="173" t="s">
        <v>40</v>
      </c>
      <c r="O186" s="174"/>
      <c r="P186" s="175">
        <f>O186*H186</f>
        <v>0</v>
      </c>
      <c r="Q186" s="175">
        <v>0</v>
      </c>
      <c r="R186" s="175">
        <f>Q186*H186</f>
        <v>0</v>
      </c>
      <c r="S186" s="175">
        <v>0</v>
      </c>
      <c r="T186" s="176">
        <f>S186*H186</f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59" t="s">
        <v>586</v>
      </c>
      <c r="AT186" s="159" t="s">
        <v>159</v>
      </c>
      <c r="AU186" s="159" t="s">
        <v>82</v>
      </c>
      <c r="AY186" s="14" t="s">
        <v>157</v>
      </c>
      <c r="BE186" s="160">
        <f>IF(N186="základná",J186,0)</f>
        <v>0</v>
      </c>
      <c r="BF186" s="160">
        <f>IF(N186="znížená",J186,0)</f>
        <v>0</v>
      </c>
      <c r="BG186" s="160">
        <f>IF(N186="zákl. prenesená",J186,0)</f>
        <v>0</v>
      </c>
      <c r="BH186" s="160">
        <f>IF(N186="zníž. prenesená",J186,0)</f>
        <v>0</v>
      </c>
      <c r="BI186" s="160">
        <f>IF(N186="nulová",J186,0)</f>
        <v>0</v>
      </c>
      <c r="BJ186" s="14" t="s">
        <v>102</v>
      </c>
      <c r="BK186" s="160">
        <f>ROUND(I186*H186,2)</f>
        <v>0</v>
      </c>
      <c r="BL186" s="14" t="s">
        <v>586</v>
      </c>
      <c r="BM186" s="159" t="s">
        <v>1493</v>
      </c>
    </row>
    <row r="187" spans="1:65" s="2" customFormat="1" ht="6.95" customHeight="1">
      <c r="A187" s="29"/>
      <c r="B187" s="44"/>
      <c r="C187" s="45"/>
      <c r="D187" s="45"/>
      <c r="E187" s="45"/>
      <c r="F187" s="45"/>
      <c r="G187" s="45"/>
      <c r="H187" s="45"/>
      <c r="I187" s="45"/>
      <c r="J187" s="45"/>
      <c r="K187" s="45"/>
      <c r="L187" s="30"/>
      <c r="M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</row>
  </sheetData>
  <autoFilter ref="C126:K186"/>
  <mergeCells count="12">
    <mergeCell ref="E119:H119"/>
    <mergeCell ref="L2:V2"/>
    <mergeCell ref="E85:H85"/>
    <mergeCell ref="E87:H87"/>
    <mergeCell ref="E89:H89"/>
    <mergeCell ref="E115:H115"/>
    <mergeCell ref="E117:H117"/>
    <mergeCell ref="E7:H7"/>
    <mergeCell ref="E9:H9"/>
    <mergeCell ref="E11:H11"/>
    <mergeCell ref="E20:H20"/>
    <mergeCell ref="E29:H29"/>
  </mergeCells>
  <pageMargins left="0.39370078740157483" right="0.39370078740157483" top="0.39370078740157483" bottom="0.39370078740157483" header="0" footer="0"/>
  <pageSetup paperSize="9" scale="88" fitToHeight="100" orientation="portrait" r:id="rId1"/>
  <headerFooter>
    <oddFooter>&amp;CStrana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9"/>
  <sheetViews>
    <sheetView showGridLines="0" topLeftCell="A109" workbookViewId="0">
      <selection activeCell="I128" sqref="I128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07" t="s">
        <v>5</v>
      </c>
      <c r="M2" s="192"/>
      <c r="N2" s="192"/>
      <c r="O2" s="192"/>
      <c r="P2" s="192"/>
      <c r="Q2" s="192"/>
      <c r="R2" s="192"/>
      <c r="S2" s="192"/>
      <c r="T2" s="192"/>
      <c r="U2" s="192"/>
      <c r="V2" s="192"/>
      <c r="AT2" s="14" t="s">
        <v>106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74</v>
      </c>
    </row>
    <row r="4" spans="1:46" s="1" customFormat="1" ht="24.95" customHeight="1">
      <c r="B4" s="17"/>
      <c r="D4" s="18" t="s">
        <v>122</v>
      </c>
      <c r="L4" s="17"/>
      <c r="M4" s="95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15</v>
      </c>
      <c r="L6" s="17"/>
    </row>
    <row r="7" spans="1:46" s="1" customFormat="1" ht="16.5" customHeight="1">
      <c r="B7" s="17"/>
      <c r="E7" s="223" t="str">
        <f>'Rekapitulácia stavby'!K6</f>
        <v>PD Žakovce, MK a IS pre IBV 22RD</v>
      </c>
      <c r="F7" s="224"/>
      <c r="G7" s="224"/>
      <c r="H7" s="224"/>
      <c r="L7" s="17"/>
    </row>
    <row r="8" spans="1:46" s="1" customFormat="1" ht="12" customHeight="1">
      <c r="B8" s="17"/>
      <c r="D8" s="24" t="s">
        <v>123</v>
      </c>
      <c r="L8" s="17"/>
    </row>
    <row r="9" spans="1:46" s="2" customFormat="1" ht="16.5" customHeight="1">
      <c r="A9" s="29"/>
      <c r="B9" s="30"/>
      <c r="C9" s="29"/>
      <c r="D9" s="29"/>
      <c r="E9" s="223" t="s">
        <v>1322</v>
      </c>
      <c r="F9" s="225"/>
      <c r="G9" s="225"/>
      <c r="H9" s="225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>
      <c r="A10" s="29"/>
      <c r="B10" s="30"/>
      <c r="C10" s="29"/>
      <c r="D10" s="24" t="s">
        <v>1323</v>
      </c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>
      <c r="A11" s="29"/>
      <c r="B11" s="30"/>
      <c r="C11" s="29"/>
      <c r="D11" s="29"/>
      <c r="E11" s="185" t="s">
        <v>1494</v>
      </c>
      <c r="F11" s="225"/>
      <c r="G11" s="225"/>
      <c r="H11" s="225"/>
      <c r="I11" s="29"/>
      <c r="J11" s="29"/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1.25">
      <c r="A12" s="29"/>
      <c r="B12" s="30"/>
      <c r="C12" s="29"/>
      <c r="D12" s="29"/>
      <c r="E12" s="29"/>
      <c r="F12" s="29"/>
      <c r="G12" s="29"/>
      <c r="H12" s="29"/>
      <c r="I12" s="29"/>
      <c r="J12" s="29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>
      <c r="A13" s="29"/>
      <c r="B13" s="30"/>
      <c r="C13" s="29"/>
      <c r="D13" s="24" t="s">
        <v>17</v>
      </c>
      <c r="E13" s="29"/>
      <c r="F13" s="22" t="s">
        <v>1</v>
      </c>
      <c r="G13" s="29"/>
      <c r="H13" s="29"/>
      <c r="I13" s="24" t="s">
        <v>18</v>
      </c>
      <c r="J13" s="22" t="s">
        <v>102</v>
      </c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19</v>
      </c>
      <c r="E14" s="29"/>
      <c r="F14" s="22" t="s">
        <v>20</v>
      </c>
      <c r="G14" s="29"/>
      <c r="H14" s="29"/>
      <c r="I14" s="24" t="s">
        <v>21</v>
      </c>
      <c r="J14" s="52" t="str">
        <f>'Rekapitulácia stavby'!AN8</f>
        <v>Vyplň údaj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9" customHeight="1">
      <c r="A15" s="29"/>
      <c r="B15" s="30"/>
      <c r="C15" s="29"/>
      <c r="D15" s="29"/>
      <c r="E15" s="29"/>
      <c r="F15" s="29"/>
      <c r="G15" s="29"/>
      <c r="H15" s="29"/>
      <c r="I15" s="29"/>
      <c r="J15" s="29"/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>
      <c r="A16" s="29"/>
      <c r="B16" s="30"/>
      <c r="C16" s="29"/>
      <c r="D16" s="24" t="s">
        <v>22</v>
      </c>
      <c r="E16" s="29"/>
      <c r="F16" s="29"/>
      <c r="G16" s="29"/>
      <c r="H16" s="29"/>
      <c r="I16" s="24" t="s">
        <v>23</v>
      </c>
      <c r="J16" s="22" t="s">
        <v>2186</v>
      </c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>
      <c r="A17" s="29"/>
      <c r="B17" s="30"/>
      <c r="C17" s="29"/>
      <c r="D17" s="29"/>
      <c r="E17" s="22" t="str">
        <f>'06 - SO 06 Vodovod a vere...'!E15</f>
        <v>Obec Žakovce, Žakovce 55, 059 73 Žakovce</v>
      </c>
      <c r="F17" s="29"/>
      <c r="G17" s="29"/>
      <c r="H17" s="29"/>
      <c r="I17" s="24" t="s">
        <v>25</v>
      </c>
      <c r="J17" s="22" t="s">
        <v>2187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5" customHeight="1">
      <c r="A18" s="29"/>
      <c r="B18" s="30"/>
      <c r="C18" s="29"/>
      <c r="D18" s="29"/>
      <c r="E18" s="29"/>
      <c r="F18" s="29"/>
      <c r="G18" s="29"/>
      <c r="H18" s="29"/>
      <c r="I18" s="29"/>
      <c r="J18" s="29"/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>
      <c r="A19" s="29"/>
      <c r="B19" s="30"/>
      <c r="C19" s="29"/>
      <c r="D19" s="24" t="s">
        <v>26</v>
      </c>
      <c r="E19" s="29"/>
      <c r="F19" s="29"/>
      <c r="G19" s="29"/>
      <c r="H19" s="29"/>
      <c r="I19" s="24" t="s">
        <v>23</v>
      </c>
      <c r="J19" s="25" t="str">
        <f>'Rekapitulácia stavby'!AN13</f>
        <v>Vyplň údaj</v>
      </c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>
      <c r="A20" s="29"/>
      <c r="B20" s="30"/>
      <c r="C20" s="29"/>
      <c r="D20" s="29"/>
      <c r="E20" s="226" t="str">
        <f>'Rekapitulácia stavby'!E14</f>
        <v>Vyplň údaj</v>
      </c>
      <c r="F20" s="191"/>
      <c r="G20" s="191"/>
      <c r="H20" s="191"/>
      <c r="I20" s="24" t="s">
        <v>25</v>
      </c>
      <c r="J20" s="25" t="str">
        <f>'Rekapitulácia stavby'!AN14</f>
        <v>Vyplň údaj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5" customHeight="1">
      <c r="A21" s="29"/>
      <c r="B21" s="30"/>
      <c r="C21" s="29"/>
      <c r="D21" s="29"/>
      <c r="E21" s="29"/>
      <c r="F21" s="29"/>
      <c r="G21" s="29"/>
      <c r="H21" s="29"/>
      <c r="I21" s="29"/>
      <c r="J21" s="29"/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>
      <c r="A22" s="29"/>
      <c r="B22" s="30"/>
      <c r="C22" s="29"/>
      <c r="D22" s="24" t="s">
        <v>28</v>
      </c>
      <c r="E22" s="29"/>
      <c r="F22" s="29"/>
      <c r="G22" s="29"/>
      <c r="H22" s="29"/>
      <c r="I22" s="24" t="s">
        <v>23</v>
      </c>
      <c r="J22" s="22" t="s">
        <v>1</v>
      </c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>
      <c r="A23" s="29"/>
      <c r="B23" s="30"/>
      <c r="C23" s="29"/>
      <c r="D23" s="29"/>
      <c r="E23" s="22" t="s">
        <v>1325</v>
      </c>
      <c r="F23" s="29"/>
      <c r="G23" s="29"/>
      <c r="H23" s="29"/>
      <c r="I23" s="24" t="s">
        <v>25</v>
      </c>
      <c r="J23" s="22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5" customHeight="1">
      <c r="A24" s="29"/>
      <c r="B24" s="30"/>
      <c r="C24" s="29"/>
      <c r="D24" s="29"/>
      <c r="E24" s="29"/>
      <c r="F24" s="29"/>
      <c r="G24" s="29"/>
      <c r="H24" s="29"/>
      <c r="I24" s="29"/>
      <c r="J24" s="29"/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>
      <c r="A25" s="29"/>
      <c r="B25" s="30"/>
      <c r="C25" s="29"/>
      <c r="D25" s="24" t="s">
        <v>31</v>
      </c>
      <c r="E25" s="29"/>
      <c r="F25" s="29"/>
      <c r="G25" s="29"/>
      <c r="H25" s="29"/>
      <c r="I25" s="24" t="s">
        <v>23</v>
      </c>
      <c r="J25" s="22" t="s">
        <v>1</v>
      </c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>
      <c r="A26" s="29"/>
      <c r="B26" s="30"/>
      <c r="C26" s="29"/>
      <c r="D26" s="29"/>
      <c r="E26" s="22" t="s">
        <v>1326</v>
      </c>
      <c r="F26" s="29"/>
      <c r="G26" s="29"/>
      <c r="H26" s="29"/>
      <c r="I26" s="24" t="s">
        <v>25</v>
      </c>
      <c r="J26" s="22" t="s">
        <v>1</v>
      </c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>
      <c r="A28" s="29"/>
      <c r="B28" s="30"/>
      <c r="C28" s="29"/>
      <c r="D28" s="24" t="s">
        <v>33</v>
      </c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16.5" customHeight="1">
      <c r="A29" s="96"/>
      <c r="B29" s="97"/>
      <c r="C29" s="96"/>
      <c r="D29" s="96"/>
      <c r="E29" s="196" t="s">
        <v>1</v>
      </c>
      <c r="F29" s="196"/>
      <c r="G29" s="196"/>
      <c r="H29" s="196"/>
      <c r="I29" s="96"/>
      <c r="J29" s="96"/>
      <c r="K29" s="96"/>
      <c r="L29" s="98"/>
      <c r="S29" s="96"/>
      <c r="T29" s="96"/>
      <c r="U29" s="96"/>
      <c r="V29" s="96"/>
      <c r="W29" s="96"/>
      <c r="X29" s="96"/>
      <c r="Y29" s="96"/>
      <c r="Z29" s="96"/>
      <c r="AA29" s="96"/>
      <c r="AB29" s="96"/>
      <c r="AC29" s="96"/>
      <c r="AD29" s="96"/>
      <c r="AE29" s="96"/>
    </row>
    <row r="30" spans="1:31" s="2" customFormat="1" ht="6.95" customHeight="1">
      <c r="A30" s="29"/>
      <c r="B30" s="30"/>
      <c r="C30" s="29"/>
      <c r="D30" s="29"/>
      <c r="E30" s="29"/>
      <c r="F30" s="29"/>
      <c r="G30" s="29"/>
      <c r="H30" s="29"/>
      <c r="I30" s="29"/>
      <c r="J30" s="29"/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>
      <c r="A32" s="29"/>
      <c r="B32" s="30"/>
      <c r="C32" s="29"/>
      <c r="D32" s="99" t="s">
        <v>34</v>
      </c>
      <c r="E32" s="29"/>
      <c r="F32" s="29"/>
      <c r="G32" s="29"/>
      <c r="H32" s="29"/>
      <c r="I32" s="29"/>
      <c r="J32" s="68">
        <f>ROUND(J125, 2)</f>
        <v>0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>
      <c r="A33" s="29"/>
      <c r="B33" s="30"/>
      <c r="C33" s="29"/>
      <c r="D33" s="63"/>
      <c r="E33" s="63"/>
      <c r="F33" s="63"/>
      <c r="G33" s="63"/>
      <c r="H33" s="63"/>
      <c r="I33" s="63"/>
      <c r="J33" s="63"/>
      <c r="K33" s="63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9"/>
      <c r="F34" s="33" t="s">
        <v>36</v>
      </c>
      <c r="G34" s="29"/>
      <c r="H34" s="29"/>
      <c r="I34" s="33" t="s">
        <v>35</v>
      </c>
      <c r="J34" s="33" t="s">
        <v>37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>
      <c r="A35" s="29"/>
      <c r="B35" s="30"/>
      <c r="C35" s="29"/>
      <c r="D35" s="100" t="s">
        <v>38</v>
      </c>
      <c r="E35" s="24" t="s">
        <v>39</v>
      </c>
      <c r="F35" s="101">
        <f>ROUND((SUM(BE125:BE158)),  2)</f>
        <v>0</v>
      </c>
      <c r="G35" s="29"/>
      <c r="H35" s="29"/>
      <c r="I35" s="102">
        <v>0.2</v>
      </c>
      <c r="J35" s="101">
        <f>ROUND(((SUM(BE125:BE158))*I35),  2)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4" t="s">
        <v>40</v>
      </c>
      <c r="F36" s="101">
        <f>ROUND((SUM(BF125:BF158)),  2)</f>
        <v>0</v>
      </c>
      <c r="G36" s="29"/>
      <c r="H36" s="29"/>
      <c r="I36" s="102">
        <v>0.2</v>
      </c>
      <c r="J36" s="101">
        <f>ROUND(((SUM(BF125:BF158))*I36),  2)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41</v>
      </c>
      <c r="F37" s="101">
        <f>ROUND((SUM(BG125:BG158)),  2)</f>
        <v>0</v>
      </c>
      <c r="G37" s="29"/>
      <c r="H37" s="29"/>
      <c r="I37" s="102">
        <v>0.2</v>
      </c>
      <c r="J37" s="101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hidden="1" customHeight="1">
      <c r="A38" s="29"/>
      <c r="B38" s="30"/>
      <c r="C38" s="29"/>
      <c r="D38" s="29"/>
      <c r="E38" s="24" t="s">
        <v>42</v>
      </c>
      <c r="F38" s="101">
        <f>ROUND((SUM(BH125:BH158)),  2)</f>
        <v>0</v>
      </c>
      <c r="G38" s="29"/>
      <c r="H38" s="29"/>
      <c r="I38" s="102">
        <v>0.2</v>
      </c>
      <c r="J38" s="101">
        <f>0</f>
        <v>0</v>
      </c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24" t="s">
        <v>43</v>
      </c>
      <c r="F39" s="101">
        <f>ROUND((SUM(BI125:BI158)),  2)</f>
        <v>0</v>
      </c>
      <c r="G39" s="29"/>
      <c r="H39" s="29"/>
      <c r="I39" s="102">
        <v>0</v>
      </c>
      <c r="J39" s="101">
        <f>0</f>
        <v>0</v>
      </c>
      <c r="K39" s="2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>
      <c r="A41" s="29"/>
      <c r="B41" s="30"/>
      <c r="C41" s="103"/>
      <c r="D41" s="104" t="s">
        <v>44</v>
      </c>
      <c r="E41" s="57"/>
      <c r="F41" s="57"/>
      <c r="G41" s="105" t="s">
        <v>45</v>
      </c>
      <c r="H41" s="106" t="s">
        <v>46</v>
      </c>
      <c r="I41" s="57"/>
      <c r="J41" s="107">
        <f>SUM(J32:J39)</f>
        <v>0</v>
      </c>
      <c r="K41" s="108"/>
      <c r="L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5" customHeight="1">
      <c r="A42" s="29"/>
      <c r="B42" s="30"/>
      <c r="C42" s="29"/>
      <c r="D42" s="29"/>
      <c r="E42" s="29"/>
      <c r="F42" s="29"/>
      <c r="G42" s="29"/>
      <c r="H42" s="29"/>
      <c r="I42" s="29"/>
      <c r="J42" s="29"/>
      <c r="K42" s="29"/>
      <c r="L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3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29"/>
      <c r="B61" s="30"/>
      <c r="C61" s="29"/>
      <c r="D61" s="42" t="s">
        <v>49</v>
      </c>
      <c r="E61" s="32"/>
      <c r="F61" s="109" t="s">
        <v>50</v>
      </c>
      <c r="G61" s="42" t="s">
        <v>49</v>
      </c>
      <c r="H61" s="32"/>
      <c r="I61" s="32"/>
      <c r="J61" s="110" t="s">
        <v>50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29"/>
      <c r="B65" s="30"/>
      <c r="C65" s="29"/>
      <c r="D65" s="40" t="s">
        <v>51</v>
      </c>
      <c r="E65" s="43"/>
      <c r="F65" s="43"/>
      <c r="G65" s="40" t="s">
        <v>52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29"/>
      <c r="B76" s="30"/>
      <c r="C76" s="29"/>
      <c r="D76" s="42" t="s">
        <v>49</v>
      </c>
      <c r="E76" s="32"/>
      <c r="F76" s="109" t="s">
        <v>50</v>
      </c>
      <c r="G76" s="42" t="s">
        <v>49</v>
      </c>
      <c r="H76" s="32"/>
      <c r="I76" s="32"/>
      <c r="J76" s="110" t="s">
        <v>50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>
      <c r="A82" s="29"/>
      <c r="B82" s="30"/>
      <c r="C82" s="18" t="s">
        <v>125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>
      <c r="A84" s="29"/>
      <c r="B84" s="30"/>
      <c r="C84" s="24" t="s">
        <v>15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16.5" customHeight="1">
      <c r="A85" s="29"/>
      <c r="B85" s="30"/>
      <c r="C85" s="29"/>
      <c r="D85" s="29"/>
      <c r="E85" s="223" t="str">
        <f>E7</f>
        <v>PD Žakovce, MK a IS pre IBV 22RD</v>
      </c>
      <c r="F85" s="224"/>
      <c r="G85" s="224"/>
      <c r="H85" s="224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>
      <c r="B86" s="17"/>
      <c r="C86" s="24" t="s">
        <v>123</v>
      </c>
      <c r="L86" s="17"/>
    </row>
    <row r="87" spans="1:31" s="2" customFormat="1" ht="16.5" customHeight="1">
      <c r="A87" s="29"/>
      <c r="B87" s="30"/>
      <c r="C87" s="29"/>
      <c r="D87" s="29"/>
      <c r="E87" s="223" t="s">
        <v>1322</v>
      </c>
      <c r="F87" s="225"/>
      <c r="G87" s="225"/>
      <c r="H87" s="225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>
      <c r="A88" s="29"/>
      <c r="B88" s="30"/>
      <c r="C88" s="24" t="s">
        <v>1323</v>
      </c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6.5" customHeight="1">
      <c r="A89" s="29"/>
      <c r="B89" s="30"/>
      <c r="C89" s="29"/>
      <c r="D89" s="29"/>
      <c r="E89" s="185" t="str">
        <f>E11</f>
        <v>072 - časť STL pripojovacie plynovody</v>
      </c>
      <c r="F89" s="225"/>
      <c r="G89" s="225"/>
      <c r="H89" s="225"/>
      <c r="I89" s="29"/>
      <c r="J89" s="29"/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>
      <c r="A91" s="29"/>
      <c r="B91" s="30"/>
      <c r="C91" s="24" t="s">
        <v>19</v>
      </c>
      <c r="D91" s="29"/>
      <c r="E91" s="29"/>
      <c r="F91" s="22" t="str">
        <f>F14</f>
        <v>Žakovce</v>
      </c>
      <c r="G91" s="29"/>
      <c r="H91" s="29"/>
      <c r="I91" s="24" t="s">
        <v>21</v>
      </c>
      <c r="J91" s="52" t="str">
        <f>IF(J14="","",J14)</f>
        <v>Vyplň údaj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>
      <c r="A92" s="29"/>
      <c r="B92" s="30"/>
      <c r="C92" s="29"/>
      <c r="D92" s="29"/>
      <c r="E92" s="29"/>
      <c r="F92" s="29"/>
      <c r="G92" s="29"/>
      <c r="H92" s="29"/>
      <c r="I92" s="29"/>
      <c r="J92" s="29"/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25.7" customHeight="1">
      <c r="A93" s="29"/>
      <c r="B93" s="30"/>
      <c r="C93" s="24" t="s">
        <v>22</v>
      </c>
      <c r="D93" s="29"/>
      <c r="E93" s="29"/>
      <c r="F93" s="22" t="str">
        <f>E17</f>
        <v>Obec Žakovce, Žakovce 55, 059 73 Žakovce</v>
      </c>
      <c r="G93" s="29"/>
      <c r="H93" s="29"/>
      <c r="I93" s="24" t="s">
        <v>28</v>
      </c>
      <c r="J93" s="27" t="str">
        <f>E23</f>
        <v>Ing. Peter Bendík - Thermgas Poprad</v>
      </c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2" customHeight="1">
      <c r="A94" s="29"/>
      <c r="B94" s="30"/>
      <c r="C94" s="24" t="s">
        <v>26</v>
      </c>
      <c r="D94" s="29"/>
      <c r="E94" s="29"/>
      <c r="F94" s="22" t="str">
        <f>IF(E20="","",E20)</f>
        <v>Vyplň údaj</v>
      </c>
      <c r="G94" s="29"/>
      <c r="H94" s="29"/>
      <c r="I94" s="24" t="s">
        <v>31</v>
      </c>
      <c r="J94" s="27" t="str">
        <f>E26</f>
        <v>Ing. Peter Bendík</v>
      </c>
      <c r="K94" s="2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>
      <c r="A96" s="29"/>
      <c r="B96" s="30"/>
      <c r="C96" s="111" t="s">
        <v>126</v>
      </c>
      <c r="D96" s="103"/>
      <c r="E96" s="103"/>
      <c r="F96" s="103"/>
      <c r="G96" s="103"/>
      <c r="H96" s="103"/>
      <c r="I96" s="103"/>
      <c r="J96" s="112" t="s">
        <v>127</v>
      </c>
      <c r="K96" s="103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>
      <c r="A97" s="29"/>
      <c r="B97" s="30"/>
      <c r="C97" s="29"/>
      <c r="D97" s="29"/>
      <c r="E97" s="29"/>
      <c r="F97" s="29"/>
      <c r="G97" s="29"/>
      <c r="H97" s="29"/>
      <c r="I97" s="29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2.9" customHeight="1">
      <c r="A98" s="29"/>
      <c r="B98" s="30"/>
      <c r="C98" s="113" t="s">
        <v>128</v>
      </c>
      <c r="D98" s="29"/>
      <c r="E98" s="29"/>
      <c r="F98" s="29"/>
      <c r="G98" s="29"/>
      <c r="H98" s="29"/>
      <c r="I98" s="29"/>
      <c r="J98" s="68">
        <f>J125</f>
        <v>0</v>
      </c>
      <c r="K98" s="29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4" t="s">
        <v>129</v>
      </c>
    </row>
    <row r="99" spans="1:47" s="9" customFormat="1" ht="24.95" customHeight="1">
      <c r="B99" s="114"/>
      <c r="D99" s="115" t="s">
        <v>1327</v>
      </c>
      <c r="E99" s="116"/>
      <c r="F99" s="116"/>
      <c r="G99" s="116"/>
      <c r="H99" s="116"/>
      <c r="I99" s="116"/>
      <c r="J99" s="117">
        <f>J126</f>
        <v>0</v>
      </c>
      <c r="L99" s="114"/>
    </row>
    <row r="100" spans="1:47" s="10" customFormat="1" ht="19.899999999999999" customHeight="1">
      <c r="B100" s="118"/>
      <c r="D100" s="119" t="s">
        <v>1328</v>
      </c>
      <c r="E100" s="120"/>
      <c r="F100" s="120"/>
      <c r="G100" s="120"/>
      <c r="H100" s="120"/>
      <c r="I100" s="120"/>
      <c r="J100" s="121">
        <f>J127</f>
        <v>0</v>
      </c>
      <c r="L100" s="118"/>
    </row>
    <row r="101" spans="1:47" s="9" customFormat="1" ht="24.95" customHeight="1">
      <c r="B101" s="114"/>
      <c r="D101" s="115" t="s">
        <v>1331</v>
      </c>
      <c r="E101" s="116"/>
      <c r="F101" s="116"/>
      <c r="G101" s="116"/>
      <c r="H101" s="116"/>
      <c r="I101" s="116"/>
      <c r="J101" s="117">
        <f>J137</f>
        <v>0</v>
      </c>
      <c r="L101" s="114"/>
    </row>
    <row r="102" spans="1:47" s="10" customFormat="1" ht="19.899999999999999" customHeight="1">
      <c r="B102" s="118"/>
      <c r="D102" s="119" t="s">
        <v>1332</v>
      </c>
      <c r="E102" s="120"/>
      <c r="F102" s="120"/>
      <c r="G102" s="120"/>
      <c r="H102" s="120"/>
      <c r="I102" s="120"/>
      <c r="J102" s="121">
        <f>J138</f>
        <v>0</v>
      </c>
      <c r="L102" s="118"/>
    </row>
    <row r="103" spans="1:47" s="9" customFormat="1" ht="24.95" customHeight="1">
      <c r="B103" s="114"/>
      <c r="D103" s="115" t="s">
        <v>142</v>
      </c>
      <c r="E103" s="116"/>
      <c r="F103" s="116"/>
      <c r="G103" s="116"/>
      <c r="H103" s="116"/>
      <c r="I103" s="116"/>
      <c r="J103" s="117">
        <f>J154</f>
        <v>0</v>
      </c>
      <c r="L103" s="114"/>
    </row>
    <row r="104" spans="1:47" s="2" customFormat="1" ht="21.75" customHeight="1">
      <c r="A104" s="29"/>
      <c r="B104" s="30"/>
      <c r="C104" s="29"/>
      <c r="D104" s="29"/>
      <c r="E104" s="29"/>
      <c r="F104" s="29"/>
      <c r="G104" s="29"/>
      <c r="H104" s="29"/>
      <c r="I104" s="29"/>
      <c r="J104" s="29"/>
      <c r="K104" s="29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pans="1:47" s="2" customFormat="1" ht="6.95" customHeight="1">
      <c r="A105" s="29"/>
      <c r="B105" s="44"/>
      <c r="C105" s="45"/>
      <c r="D105" s="45"/>
      <c r="E105" s="45"/>
      <c r="F105" s="45"/>
      <c r="G105" s="45"/>
      <c r="H105" s="45"/>
      <c r="I105" s="45"/>
      <c r="J105" s="45"/>
      <c r="K105" s="45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9" spans="1:47" s="2" customFormat="1" ht="6.95" customHeight="1">
      <c r="A109" s="29"/>
      <c r="B109" s="46"/>
      <c r="C109" s="47"/>
      <c r="D109" s="47"/>
      <c r="E109" s="47"/>
      <c r="F109" s="47"/>
      <c r="G109" s="47"/>
      <c r="H109" s="47"/>
      <c r="I109" s="47"/>
      <c r="J109" s="47"/>
      <c r="K109" s="47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47" s="2" customFormat="1" ht="24.95" customHeight="1">
      <c r="A110" s="29"/>
      <c r="B110" s="30"/>
      <c r="C110" s="18" t="s">
        <v>143</v>
      </c>
      <c r="D110" s="29"/>
      <c r="E110" s="29"/>
      <c r="F110" s="29"/>
      <c r="G110" s="29"/>
      <c r="H110" s="29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47" s="2" customFormat="1" ht="6.95" customHeight="1">
      <c r="A111" s="29"/>
      <c r="B111" s="30"/>
      <c r="C111" s="29"/>
      <c r="D111" s="29"/>
      <c r="E111" s="29"/>
      <c r="F111" s="29"/>
      <c r="G111" s="29"/>
      <c r="H111" s="29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47" s="2" customFormat="1" ht="12" customHeight="1">
      <c r="A112" s="29"/>
      <c r="B112" s="30"/>
      <c r="C112" s="24" t="s">
        <v>15</v>
      </c>
      <c r="D112" s="29"/>
      <c r="E112" s="29"/>
      <c r="F112" s="29"/>
      <c r="G112" s="29"/>
      <c r="H112" s="29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6.5" customHeight="1">
      <c r="A113" s="29"/>
      <c r="B113" s="30"/>
      <c r="C113" s="29"/>
      <c r="D113" s="29"/>
      <c r="E113" s="223" t="str">
        <f>E7</f>
        <v>PD Žakovce, MK a IS pre IBV 22RD</v>
      </c>
      <c r="F113" s="224"/>
      <c r="G113" s="224"/>
      <c r="H113" s="224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1" customFormat="1" ht="12" customHeight="1">
      <c r="B114" s="17"/>
      <c r="C114" s="24" t="s">
        <v>123</v>
      </c>
      <c r="L114" s="17"/>
    </row>
    <row r="115" spans="1:65" s="2" customFormat="1" ht="16.5" customHeight="1">
      <c r="A115" s="29"/>
      <c r="B115" s="30"/>
      <c r="C115" s="29"/>
      <c r="D115" s="29"/>
      <c r="E115" s="223" t="s">
        <v>1322</v>
      </c>
      <c r="F115" s="225"/>
      <c r="G115" s="225"/>
      <c r="H115" s="225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2" customHeight="1">
      <c r="A116" s="29"/>
      <c r="B116" s="30"/>
      <c r="C116" s="24" t="s">
        <v>1323</v>
      </c>
      <c r="D116" s="29"/>
      <c r="E116" s="29"/>
      <c r="F116" s="29"/>
      <c r="G116" s="29"/>
      <c r="H116" s="29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6.5" customHeight="1">
      <c r="A117" s="29"/>
      <c r="B117" s="30"/>
      <c r="C117" s="29"/>
      <c r="D117" s="29"/>
      <c r="E117" s="185" t="str">
        <f>E11</f>
        <v>072 - časť STL pripojovacie plynovody</v>
      </c>
      <c r="F117" s="225"/>
      <c r="G117" s="225"/>
      <c r="H117" s="225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6.95" customHeight="1">
      <c r="A118" s="29"/>
      <c r="B118" s="30"/>
      <c r="C118" s="29"/>
      <c r="D118" s="29"/>
      <c r="E118" s="29"/>
      <c r="F118" s="29"/>
      <c r="G118" s="29"/>
      <c r="H118" s="29"/>
      <c r="I118" s="29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2" customHeight="1">
      <c r="A119" s="29"/>
      <c r="B119" s="30"/>
      <c r="C119" s="24" t="s">
        <v>19</v>
      </c>
      <c r="D119" s="29"/>
      <c r="E119" s="29"/>
      <c r="F119" s="22" t="str">
        <f>F14</f>
        <v>Žakovce</v>
      </c>
      <c r="G119" s="29"/>
      <c r="H119" s="29"/>
      <c r="I119" s="24" t="s">
        <v>21</v>
      </c>
      <c r="J119" s="52" t="str">
        <f>IF(J14="","",J14)</f>
        <v>Vyplň údaj</v>
      </c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6.95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2" customFormat="1" ht="25.7" customHeight="1">
      <c r="A121" s="29"/>
      <c r="B121" s="30"/>
      <c r="C121" s="24" t="s">
        <v>22</v>
      </c>
      <c r="D121" s="29"/>
      <c r="E121" s="29"/>
      <c r="F121" s="22" t="str">
        <f>E17</f>
        <v>Obec Žakovce, Žakovce 55, 059 73 Žakovce</v>
      </c>
      <c r="G121" s="29"/>
      <c r="H121" s="29"/>
      <c r="I121" s="24" t="s">
        <v>28</v>
      </c>
      <c r="J121" s="27" t="str">
        <f>E23</f>
        <v>Ing. Peter Bendík - Thermgas Poprad</v>
      </c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5" s="2" customFormat="1" ht="15.2" customHeight="1">
      <c r="A122" s="29"/>
      <c r="B122" s="30"/>
      <c r="C122" s="24" t="s">
        <v>26</v>
      </c>
      <c r="D122" s="29"/>
      <c r="E122" s="29"/>
      <c r="F122" s="22" t="str">
        <f>IF(E20="","",E20)</f>
        <v>Vyplň údaj</v>
      </c>
      <c r="G122" s="29"/>
      <c r="H122" s="29"/>
      <c r="I122" s="24" t="s">
        <v>31</v>
      </c>
      <c r="J122" s="27" t="str">
        <f>E26</f>
        <v>Ing. Peter Bendík</v>
      </c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5" s="2" customFormat="1" ht="10.35" customHeight="1">
      <c r="A123" s="29"/>
      <c r="B123" s="30"/>
      <c r="C123" s="29"/>
      <c r="D123" s="29"/>
      <c r="E123" s="29"/>
      <c r="F123" s="29"/>
      <c r="G123" s="29"/>
      <c r="H123" s="29"/>
      <c r="I123" s="29"/>
      <c r="J123" s="29"/>
      <c r="K123" s="29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5" s="11" customFormat="1" ht="29.25" customHeight="1">
      <c r="A124" s="122"/>
      <c r="B124" s="123"/>
      <c r="C124" s="124" t="s">
        <v>144</v>
      </c>
      <c r="D124" s="125" t="s">
        <v>59</v>
      </c>
      <c r="E124" s="125" t="s">
        <v>55</v>
      </c>
      <c r="F124" s="125" t="s">
        <v>56</v>
      </c>
      <c r="G124" s="125" t="s">
        <v>145</v>
      </c>
      <c r="H124" s="125" t="s">
        <v>146</v>
      </c>
      <c r="I124" s="125" t="s">
        <v>147</v>
      </c>
      <c r="J124" s="126" t="s">
        <v>127</v>
      </c>
      <c r="K124" s="127" t="s">
        <v>148</v>
      </c>
      <c r="L124" s="128"/>
      <c r="M124" s="59" t="s">
        <v>1</v>
      </c>
      <c r="N124" s="60" t="s">
        <v>38</v>
      </c>
      <c r="O124" s="60" t="s">
        <v>149</v>
      </c>
      <c r="P124" s="60" t="s">
        <v>150</v>
      </c>
      <c r="Q124" s="60" t="s">
        <v>151</v>
      </c>
      <c r="R124" s="60" t="s">
        <v>152</v>
      </c>
      <c r="S124" s="60" t="s">
        <v>153</v>
      </c>
      <c r="T124" s="61" t="s">
        <v>154</v>
      </c>
      <c r="U124" s="122"/>
      <c r="V124" s="122"/>
      <c r="W124" s="122"/>
      <c r="X124" s="122"/>
      <c r="Y124" s="122"/>
      <c r="Z124" s="122"/>
      <c r="AA124" s="122"/>
      <c r="AB124" s="122"/>
      <c r="AC124" s="122"/>
      <c r="AD124" s="122"/>
      <c r="AE124" s="122"/>
    </row>
    <row r="125" spans="1:65" s="2" customFormat="1" ht="22.9" customHeight="1">
      <c r="A125" s="29"/>
      <c r="B125" s="30"/>
      <c r="C125" s="66" t="s">
        <v>128</v>
      </c>
      <c r="D125" s="29"/>
      <c r="E125" s="29"/>
      <c r="F125" s="29"/>
      <c r="G125" s="29"/>
      <c r="H125" s="29"/>
      <c r="I125" s="29"/>
      <c r="J125" s="129">
        <f>BK125</f>
        <v>0</v>
      </c>
      <c r="K125" s="29"/>
      <c r="L125" s="30"/>
      <c r="M125" s="62"/>
      <c r="N125" s="53"/>
      <c r="O125" s="63"/>
      <c r="P125" s="130">
        <f>P126+P137+P154</f>
        <v>0</v>
      </c>
      <c r="Q125" s="63"/>
      <c r="R125" s="130">
        <f>R126+R137+R154</f>
        <v>388.75299999999999</v>
      </c>
      <c r="S125" s="63"/>
      <c r="T125" s="131">
        <f>T126+T137+T154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T125" s="14" t="s">
        <v>73</v>
      </c>
      <c r="AU125" s="14" t="s">
        <v>129</v>
      </c>
      <c r="BK125" s="132">
        <f>BK126+BK137+BK154</f>
        <v>0</v>
      </c>
    </row>
    <row r="126" spans="1:65" s="12" customFormat="1" ht="25.9" customHeight="1">
      <c r="B126" s="133"/>
      <c r="D126" s="134" t="s">
        <v>73</v>
      </c>
      <c r="E126" s="135" t="s">
        <v>155</v>
      </c>
      <c r="F126" s="135" t="s">
        <v>155</v>
      </c>
      <c r="I126" s="136"/>
      <c r="J126" s="137">
        <f>BK126</f>
        <v>0</v>
      </c>
      <c r="L126" s="133"/>
      <c r="M126" s="138"/>
      <c r="N126" s="139"/>
      <c r="O126" s="139"/>
      <c r="P126" s="140">
        <f>P127</f>
        <v>0</v>
      </c>
      <c r="Q126" s="139"/>
      <c r="R126" s="140">
        <f>R127</f>
        <v>26.352</v>
      </c>
      <c r="S126" s="139"/>
      <c r="T126" s="141">
        <f>T127</f>
        <v>0</v>
      </c>
      <c r="AR126" s="134" t="s">
        <v>82</v>
      </c>
      <c r="AT126" s="142" t="s">
        <v>73</v>
      </c>
      <c r="AU126" s="142" t="s">
        <v>74</v>
      </c>
      <c r="AY126" s="134" t="s">
        <v>157</v>
      </c>
      <c r="BK126" s="143">
        <f>BK127</f>
        <v>0</v>
      </c>
    </row>
    <row r="127" spans="1:65" s="12" customFormat="1" ht="22.9" customHeight="1">
      <c r="B127" s="133"/>
      <c r="D127" s="134" t="s">
        <v>73</v>
      </c>
      <c r="E127" s="144" t="s">
        <v>82</v>
      </c>
      <c r="F127" s="144" t="s">
        <v>1333</v>
      </c>
      <c r="I127" s="136"/>
      <c r="J127" s="145">
        <f>BK127</f>
        <v>0</v>
      </c>
      <c r="L127" s="133"/>
      <c r="M127" s="138"/>
      <c r="N127" s="139"/>
      <c r="O127" s="139"/>
      <c r="P127" s="140">
        <f>SUM(P128:P136)</f>
        <v>0</v>
      </c>
      <c r="Q127" s="139"/>
      <c r="R127" s="140">
        <f>SUM(R128:R136)</f>
        <v>26.352</v>
      </c>
      <c r="S127" s="139"/>
      <c r="T127" s="141">
        <f>SUM(T128:T136)</f>
        <v>0</v>
      </c>
      <c r="AR127" s="134" t="s">
        <v>82</v>
      </c>
      <c r="AT127" s="142" t="s">
        <v>73</v>
      </c>
      <c r="AU127" s="142" t="s">
        <v>82</v>
      </c>
      <c r="AY127" s="134" t="s">
        <v>157</v>
      </c>
      <c r="BK127" s="143">
        <f>SUM(BK128:BK136)</f>
        <v>0</v>
      </c>
    </row>
    <row r="128" spans="1:65" s="2" customFormat="1" ht="21.75" customHeight="1">
      <c r="A128" s="29"/>
      <c r="B128" s="146"/>
      <c r="C128" s="147" t="s">
        <v>82</v>
      </c>
      <c r="D128" s="147" t="s">
        <v>159</v>
      </c>
      <c r="E128" s="148" t="s">
        <v>1344</v>
      </c>
      <c r="F128" s="149" t="s">
        <v>1345</v>
      </c>
      <c r="G128" s="150" t="s">
        <v>1346</v>
      </c>
      <c r="H128" s="151">
        <v>43.92</v>
      </c>
      <c r="I128" s="152"/>
      <c r="J128" s="153">
        <f t="shared" ref="J128:J136" si="0">ROUND(I128*H128,2)</f>
        <v>0</v>
      </c>
      <c r="K128" s="154"/>
      <c r="L128" s="30"/>
      <c r="M128" s="155" t="s">
        <v>1</v>
      </c>
      <c r="N128" s="156" t="s">
        <v>40</v>
      </c>
      <c r="O128" s="55"/>
      <c r="P128" s="157">
        <f t="shared" ref="P128:P136" si="1">O128*H128</f>
        <v>0</v>
      </c>
      <c r="Q128" s="157">
        <v>0</v>
      </c>
      <c r="R128" s="157">
        <f t="shared" ref="R128:R136" si="2">Q128*H128</f>
        <v>0</v>
      </c>
      <c r="S128" s="157">
        <v>0</v>
      </c>
      <c r="T128" s="158">
        <f t="shared" ref="T128:T136" si="3"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59" t="s">
        <v>163</v>
      </c>
      <c r="AT128" s="159" t="s">
        <v>159</v>
      </c>
      <c r="AU128" s="159" t="s">
        <v>102</v>
      </c>
      <c r="AY128" s="14" t="s">
        <v>157</v>
      </c>
      <c r="BE128" s="160">
        <f t="shared" ref="BE128:BE136" si="4">IF(N128="základná",J128,0)</f>
        <v>0</v>
      </c>
      <c r="BF128" s="160">
        <f t="shared" ref="BF128:BF136" si="5">IF(N128="znížená",J128,0)</f>
        <v>0</v>
      </c>
      <c r="BG128" s="160">
        <f t="shared" ref="BG128:BG136" si="6">IF(N128="zákl. prenesená",J128,0)</f>
        <v>0</v>
      </c>
      <c r="BH128" s="160">
        <f t="shared" ref="BH128:BH136" si="7">IF(N128="zníž. prenesená",J128,0)</f>
        <v>0</v>
      </c>
      <c r="BI128" s="160">
        <f t="shared" ref="BI128:BI136" si="8">IF(N128="nulová",J128,0)</f>
        <v>0</v>
      </c>
      <c r="BJ128" s="14" t="s">
        <v>102</v>
      </c>
      <c r="BK128" s="160">
        <f t="shared" ref="BK128:BK136" si="9">ROUND(I128*H128,2)</f>
        <v>0</v>
      </c>
      <c r="BL128" s="14" t="s">
        <v>163</v>
      </c>
      <c r="BM128" s="159" t="s">
        <v>1495</v>
      </c>
    </row>
    <row r="129" spans="1:65" s="2" customFormat="1" ht="21.75" customHeight="1">
      <c r="A129" s="29"/>
      <c r="B129" s="146"/>
      <c r="C129" s="147" t="s">
        <v>102</v>
      </c>
      <c r="D129" s="147" t="s">
        <v>159</v>
      </c>
      <c r="E129" s="148" t="s">
        <v>1348</v>
      </c>
      <c r="F129" s="149" t="s">
        <v>1349</v>
      </c>
      <c r="G129" s="150" t="s">
        <v>1346</v>
      </c>
      <c r="H129" s="151">
        <v>43.875</v>
      </c>
      <c r="I129" s="152"/>
      <c r="J129" s="153">
        <f t="shared" si="0"/>
        <v>0</v>
      </c>
      <c r="K129" s="154"/>
      <c r="L129" s="30"/>
      <c r="M129" s="155" t="s">
        <v>1</v>
      </c>
      <c r="N129" s="156" t="s">
        <v>40</v>
      </c>
      <c r="O129" s="55"/>
      <c r="P129" s="157">
        <f t="shared" si="1"/>
        <v>0</v>
      </c>
      <c r="Q129" s="157">
        <v>0</v>
      </c>
      <c r="R129" s="157">
        <f t="shared" si="2"/>
        <v>0</v>
      </c>
      <c r="S129" s="157">
        <v>0</v>
      </c>
      <c r="T129" s="158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59" t="s">
        <v>163</v>
      </c>
      <c r="AT129" s="159" t="s">
        <v>159</v>
      </c>
      <c r="AU129" s="159" t="s">
        <v>102</v>
      </c>
      <c r="AY129" s="14" t="s">
        <v>157</v>
      </c>
      <c r="BE129" s="160">
        <f t="shared" si="4"/>
        <v>0</v>
      </c>
      <c r="BF129" s="160">
        <f t="shared" si="5"/>
        <v>0</v>
      </c>
      <c r="BG129" s="160">
        <f t="shared" si="6"/>
        <v>0</v>
      </c>
      <c r="BH129" s="160">
        <f t="shared" si="7"/>
        <v>0</v>
      </c>
      <c r="BI129" s="160">
        <f t="shared" si="8"/>
        <v>0</v>
      </c>
      <c r="BJ129" s="14" t="s">
        <v>102</v>
      </c>
      <c r="BK129" s="160">
        <f t="shared" si="9"/>
        <v>0</v>
      </c>
      <c r="BL129" s="14" t="s">
        <v>163</v>
      </c>
      <c r="BM129" s="159" t="s">
        <v>1496</v>
      </c>
    </row>
    <row r="130" spans="1:65" s="2" customFormat="1" ht="16.5" customHeight="1">
      <c r="A130" s="29"/>
      <c r="B130" s="146"/>
      <c r="C130" s="147" t="s">
        <v>168</v>
      </c>
      <c r="D130" s="147" t="s">
        <v>159</v>
      </c>
      <c r="E130" s="148" t="s">
        <v>1351</v>
      </c>
      <c r="F130" s="149" t="s">
        <v>1352</v>
      </c>
      <c r="G130" s="150" t="s">
        <v>1346</v>
      </c>
      <c r="H130" s="151">
        <v>14.625</v>
      </c>
      <c r="I130" s="152"/>
      <c r="J130" s="153">
        <f t="shared" si="0"/>
        <v>0</v>
      </c>
      <c r="K130" s="154"/>
      <c r="L130" s="30"/>
      <c r="M130" s="155" t="s">
        <v>1</v>
      </c>
      <c r="N130" s="156" t="s">
        <v>40</v>
      </c>
      <c r="O130" s="55"/>
      <c r="P130" s="157">
        <f t="shared" si="1"/>
        <v>0</v>
      </c>
      <c r="Q130" s="157">
        <v>0</v>
      </c>
      <c r="R130" s="157">
        <f t="shared" si="2"/>
        <v>0</v>
      </c>
      <c r="S130" s="157">
        <v>0</v>
      </c>
      <c r="T130" s="158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59" t="s">
        <v>163</v>
      </c>
      <c r="AT130" s="159" t="s">
        <v>159</v>
      </c>
      <c r="AU130" s="159" t="s">
        <v>102</v>
      </c>
      <c r="AY130" s="14" t="s">
        <v>157</v>
      </c>
      <c r="BE130" s="160">
        <f t="shared" si="4"/>
        <v>0</v>
      </c>
      <c r="BF130" s="160">
        <f t="shared" si="5"/>
        <v>0</v>
      </c>
      <c r="BG130" s="160">
        <f t="shared" si="6"/>
        <v>0</v>
      </c>
      <c r="BH130" s="160">
        <f t="shared" si="7"/>
        <v>0</v>
      </c>
      <c r="BI130" s="160">
        <f t="shared" si="8"/>
        <v>0</v>
      </c>
      <c r="BJ130" s="14" t="s">
        <v>102</v>
      </c>
      <c r="BK130" s="160">
        <f t="shared" si="9"/>
        <v>0</v>
      </c>
      <c r="BL130" s="14" t="s">
        <v>163</v>
      </c>
      <c r="BM130" s="159" t="s">
        <v>1497</v>
      </c>
    </row>
    <row r="131" spans="1:65" s="2" customFormat="1" ht="21.75" customHeight="1">
      <c r="A131" s="29"/>
      <c r="B131" s="146"/>
      <c r="C131" s="147" t="s">
        <v>163</v>
      </c>
      <c r="D131" s="147" t="s">
        <v>159</v>
      </c>
      <c r="E131" s="148" t="s">
        <v>1498</v>
      </c>
      <c r="F131" s="149" t="s">
        <v>675</v>
      </c>
      <c r="G131" s="150" t="s">
        <v>175</v>
      </c>
      <c r="H131" s="151">
        <v>43.92</v>
      </c>
      <c r="I131" s="152"/>
      <c r="J131" s="153">
        <f t="shared" si="0"/>
        <v>0</v>
      </c>
      <c r="K131" s="154"/>
      <c r="L131" s="30"/>
      <c r="M131" s="155" t="s">
        <v>1</v>
      </c>
      <c r="N131" s="156" t="s">
        <v>40</v>
      </c>
      <c r="O131" s="55"/>
      <c r="P131" s="157">
        <f t="shared" si="1"/>
        <v>0</v>
      </c>
      <c r="Q131" s="157">
        <v>0</v>
      </c>
      <c r="R131" s="157">
        <f t="shared" si="2"/>
        <v>0</v>
      </c>
      <c r="S131" s="157">
        <v>0</v>
      </c>
      <c r="T131" s="158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59" t="s">
        <v>163</v>
      </c>
      <c r="AT131" s="159" t="s">
        <v>159</v>
      </c>
      <c r="AU131" s="159" t="s">
        <v>102</v>
      </c>
      <c r="AY131" s="14" t="s">
        <v>157</v>
      </c>
      <c r="BE131" s="160">
        <f t="shared" si="4"/>
        <v>0</v>
      </c>
      <c r="BF131" s="160">
        <f t="shared" si="5"/>
        <v>0</v>
      </c>
      <c r="BG131" s="160">
        <f t="shared" si="6"/>
        <v>0</v>
      </c>
      <c r="BH131" s="160">
        <f t="shared" si="7"/>
        <v>0</v>
      </c>
      <c r="BI131" s="160">
        <f t="shared" si="8"/>
        <v>0</v>
      </c>
      <c r="BJ131" s="14" t="s">
        <v>102</v>
      </c>
      <c r="BK131" s="160">
        <f t="shared" si="9"/>
        <v>0</v>
      </c>
      <c r="BL131" s="14" t="s">
        <v>163</v>
      </c>
      <c r="BM131" s="159" t="s">
        <v>1499</v>
      </c>
    </row>
    <row r="132" spans="1:65" s="2" customFormat="1" ht="16.5" customHeight="1">
      <c r="A132" s="29"/>
      <c r="B132" s="146"/>
      <c r="C132" s="147" t="s">
        <v>177</v>
      </c>
      <c r="D132" s="147" t="s">
        <v>159</v>
      </c>
      <c r="E132" s="148" t="s">
        <v>1355</v>
      </c>
      <c r="F132" s="149" t="s">
        <v>1356</v>
      </c>
      <c r="G132" s="150" t="s">
        <v>1346</v>
      </c>
      <c r="H132" s="151">
        <v>14.64</v>
      </c>
      <c r="I132" s="152"/>
      <c r="J132" s="153">
        <f t="shared" si="0"/>
        <v>0</v>
      </c>
      <c r="K132" s="154"/>
      <c r="L132" s="30"/>
      <c r="M132" s="155" t="s">
        <v>1</v>
      </c>
      <c r="N132" s="156" t="s">
        <v>40</v>
      </c>
      <c r="O132" s="55"/>
      <c r="P132" s="157">
        <f t="shared" si="1"/>
        <v>0</v>
      </c>
      <c r="Q132" s="157">
        <v>0</v>
      </c>
      <c r="R132" s="157">
        <f t="shared" si="2"/>
        <v>0</v>
      </c>
      <c r="S132" s="157">
        <v>0</v>
      </c>
      <c r="T132" s="158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9" t="s">
        <v>163</v>
      </c>
      <c r="AT132" s="159" t="s">
        <v>159</v>
      </c>
      <c r="AU132" s="159" t="s">
        <v>102</v>
      </c>
      <c r="AY132" s="14" t="s">
        <v>157</v>
      </c>
      <c r="BE132" s="160">
        <f t="shared" si="4"/>
        <v>0</v>
      </c>
      <c r="BF132" s="160">
        <f t="shared" si="5"/>
        <v>0</v>
      </c>
      <c r="BG132" s="160">
        <f t="shared" si="6"/>
        <v>0</v>
      </c>
      <c r="BH132" s="160">
        <f t="shared" si="7"/>
        <v>0</v>
      </c>
      <c r="BI132" s="160">
        <f t="shared" si="8"/>
        <v>0</v>
      </c>
      <c r="BJ132" s="14" t="s">
        <v>102</v>
      </c>
      <c r="BK132" s="160">
        <f t="shared" si="9"/>
        <v>0</v>
      </c>
      <c r="BL132" s="14" t="s">
        <v>163</v>
      </c>
      <c r="BM132" s="159" t="s">
        <v>1500</v>
      </c>
    </row>
    <row r="133" spans="1:65" s="2" customFormat="1" ht="33" customHeight="1">
      <c r="A133" s="29"/>
      <c r="B133" s="146"/>
      <c r="C133" s="147" t="s">
        <v>181</v>
      </c>
      <c r="D133" s="147" t="s">
        <v>159</v>
      </c>
      <c r="E133" s="148" t="s">
        <v>1501</v>
      </c>
      <c r="F133" s="149" t="s">
        <v>1502</v>
      </c>
      <c r="G133" s="150" t="s">
        <v>175</v>
      </c>
      <c r="H133" s="151">
        <v>14.64</v>
      </c>
      <c r="I133" s="152"/>
      <c r="J133" s="153">
        <f t="shared" si="0"/>
        <v>0</v>
      </c>
      <c r="K133" s="154"/>
      <c r="L133" s="30"/>
      <c r="M133" s="155" t="s">
        <v>1</v>
      </c>
      <c r="N133" s="156" t="s">
        <v>40</v>
      </c>
      <c r="O133" s="55"/>
      <c r="P133" s="157">
        <f t="shared" si="1"/>
        <v>0</v>
      </c>
      <c r="Q133" s="157">
        <v>0</v>
      </c>
      <c r="R133" s="157">
        <f t="shared" si="2"/>
        <v>0</v>
      </c>
      <c r="S133" s="157">
        <v>0</v>
      </c>
      <c r="T133" s="158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9" t="s">
        <v>163</v>
      </c>
      <c r="AT133" s="159" t="s">
        <v>159</v>
      </c>
      <c r="AU133" s="159" t="s">
        <v>102</v>
      </c>
      <c r="AY133" s="14" t="s">
        <v>157</v>
      </c>
      <c r="BE133" s="160">
        <f t="shared" si="4"/>
        <v>0</v>
      </c>
      <c r="BF133" s="160">
        <f t="shared" si="5"/>
        <v>0</v>
      </c>
      <c r="BG133" s="160">
        <f t="shared" si="6"/>
        <v>0</v>
      </c>
      <c r="BH133" s="160">
        <f t="shared" si="7"/>
        <v>0</v>
      </c>
      <c r="BI133" s="160">
        <f t="shared" si="8"/>
        <v>0</v>
      </c>
      <c r="BJ133" s="14" t="s">
        <v>102</v>
      </c>
      <c r="BK133" s="160">
        <f t="shared" si="9"/>
        <v>0</v>
      </c>
      <c r="BL133" s="14" t="s">
        <v>163</v>
      </c>
      <c r="BM133" s="159" t="s">
        <v>1503</v>
      </c>
    </row>
    <row r="134" spans="1:65" s="2" customFormat="1" ht="21.75" customHeight="1">
      <c r="A134" s="29"/>
      <c r="B134" s="146"/>
      <c r="C134" s="161" t="s">
        <v>185</v>
      </c>
      <c r="D134" s="161" t="s">
        <v>224</v>
      </c>
      <c r="E134" s="162" t="s">
        <v>1361</v>
      </c>
      <c r="F134" s="163" t="s">
        <v>1504</v>
      </c>
      <c r="G134" s="164" t="s">
        <v>227</v>
      </c>
      <c r="H134" s="165">
        <v>26.352</v>
      </c>
      <c r="I134" s="166"/>
      <c r="J134" s="167">
        <f t="shared" si="0"/>
        <v>0</v>
      </c>
      <c r="K134" s="168"/>
      <c r="L134" s="169"/>
      <c r="M134" s="170" t="s">
        <v>1</v>
      </c>
      <c r="N134" s="171" t="s">
        <v>40</v>
      </c>
      <c r="O134" s="55"/>
      <c r="P134" s="157">
        <f t="shared" si="1"/>
        <v>0</v>
      </c>
      <c r="Q134" s="157">
        <v>1</v>
      </c>
      <c r="R134" s="157">
        <f t="shared" si="2"/>
        <v>26.352</v>
      </c>
      <c r="S134" s="157">
        <v>0</v>
      </c>
      <c r="T134" s="158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9" t="s">
        <v>189</v>
      </c>
      <c r="AT134" s="159" t="s">
        <v>224</v>
      </c>
      <c r="AU134" s="159" t="s">
        <v>102</v>
      </c>
      <c r="AY134" s="14" t="s">
        <v>157</v>
      </c>
      <c r="BE134" s="160">
        <f t="shared" si="4"/>
        <v>0</v>
      </c>
      <c r="BF134" s="160">
        <f t="shared" si="5"/>
        <v>0</v>
      </c>
      <c r="BG134" s="160">
        <f t="shared" si="6"/>
        <v>0</v>
      </c>
      <c r="BH134" s="160">
        <f t="shared" si="7"/>
        <v>0</v>
      </c>
      <c r="BI134" s="160">
        <f t="shared" si="8"/>
        <v>0</v>
      </c>
      <c r="BJ134" s="14" t="s">
        <v>102</v>
      </c>
      <c r="BK134" s="160">
        <f t="shared" si="9"/>
        <v>0</v>
      </c>
      <c r="BL134" s="14" t="s">
        <v>163</v>
      </c>
      <c r="BM134" s="159" t="s">
        <v>1505</v>
      </c>
    </row>
    <row r="135" spans="1:65" s="2" customFormat="1" ht="24">
      <c r="A135" s="29"/>
      <c r="B135" s="146"/>
      <c r="C135" s="147" t="s">
        <v>189</v>
      </c>
      <c r="D135" s="147" t="s">
        <v>159</v>
      </c>
      <c r="E135" s="148" t="s">
        <v>1506</v>
      </c>
      <c r="F135" s="149" t="s">
        <v>242</v>
      </c>
      <c r="G135" s="150" t="s">
        <v>175</v>
      </c>
      <c r="H135" s="151">
        <v>73.155000000000001</v>
      </c>
      <c r="I135" s="152"/>
      <c r="J135" s="153">
        <f t="shared" si="0"/>
        <v>0</v>
      </c>
      <c r="K135" s="154"/>
      <c r="L135" s="30"/>
      <c r="M135" s="155" t="s">
        <v>1</v>
      </c>
      <c r="N135" s="156" t="s">
        <v>40</v>
      </c>
      <c r="O135" s="55"/>
      <c r="P135" s="157">
        <f t="shared" si="1"/>
        <v>0</v>
      </c>
      <c r="Q135" s="157">
        <v>0</v>
      </c>
      <c r="R135" s="157">
        <f t="shared" si="2"/>
        <v>0</v>
      </c>
      <c r="S135" s="157">
        <v>0</v>
      </c>
      <c r="T135" s="158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9" t="s">
        <v>163</v>
      </c>
      <c r="AT135" s="159" t="s">
        <v>159</v>
      </c>
      <c r="AU135" s="159" t="s">
        <v>102</v>
      </c>
      <c r="AY135" s="14" t="s">
        <v>157</v>
      </c>
      <c r="BE135" s="160">
        <f t="shared" si="4"/>
        <v>0</v>
      </c>
      <c r="BF135" s="160">
        <f t="shared" si="5"/>
        <v>0</v>
      </c>
      <c r="BG135" s="160">
        <f t="shared" si="6"/>
        <v>0</v>
      </c>
      <c r="BH135" s="160">
        <f t="shared" si="7"/>
        <v>0</v>
      </c>
      <c r="BI135" s="160">
        <f t="shared" si="8"/>
        <v>0</v>
      </c>
      <c r="BJ135" s="14" t="s">
        <v>102</v>
      </c>
      <c r="BK135" s="160">
        <f t="shared" si="9"/>
        <v>0</v>
      </c>
      <c r="BL135" s="14" t="s">
        <v>163</v>
      </c>
      <c r="BM135" s="159" t="s">
        <v>1507</v>
      </c>
    </row>
    <row r="136" spans="1:65" s="2" customFormat="1" ht="24">
      <c r="A136" s="29"/>
      <c r="B136" s="146"/>
      <c r="C136" s="147" t="s">
        <v>193</v>
      </c>
      <c r="D136" s="147" t="s">
        <v>159</v>
      </c>
      <c r="E136" s="148" t="s">
        <v>1365</v>
      </c>
      <c r="F136" s="149" t="s">
        <v>700</v>
      </c>
      <c r="G136" s="150" t="s">
        <v>175</v>
      </c>
      <c r="H136" s="151">
        <v>14.64</v>
      </c>
      <c r="I136" s="152"/>
      <c r="J136" s="153">
        <f t="shared" si="0"/>
        <v>0</v>
      </c>
      <c r="K136" s="154"/>
      <c r="L136" s="30"/>
      <c r="M136" s="155" t="s">
        <v>1</v>
      </c>
      <c r="N136" s="156" t="s">
        <v>40</v>
      </c>
      <c r="O136" s="55"/>
      <c r="P136" s="157">
        <f t="shared" si="1"/>
        <v>0</v>
      </c>
      <c r="Q136" s="157">
        <v>0</v>
      </c>
      <c r="R136" s="157">
        <f t="shared" si="2"/>
        <v>0</v>
      </c>
      <c r="S136" s="157">
        <v>0</v>
      </c>
      <c r="T136" s="158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9" t="s">
        <v>163</v>
      </c>
      <c r="AT136" s="159" t="s">
        <v>159</v>
      </c>
      <c r="AU136" s="159" t="s">
        <v>102</v>
      </c>
      <c r="AY136" s="14" t="s">
        <v>157</v>
      </c>
      <c r="BE136" s="160">
        <f t="shared" si="4"/>
        <v>0</v>
      </c>
      <c r="BF136" s="160">
        <f t="shared" si="5"/>
        <v>0</v>
      </c>
      <c r="BG136" s="160">
        <f t="shared" si="6"/>
        <v>0</v>
      </c>
      <c r="BH136" s="160">
        <f t="shared" si="7"/>
        <v>0</v>
      </c>
      <c r="BI136" s="160">
        <f t="shared" si="8"/>
        <v>0</v>
      </c>
      <c r="BJ136" s="14" t="s">
        <v>102</v>
      </c>
      <c r="BK136" s="160">
        <f t="shared" si="9"/>
        <v>0</v>
      </c>
      <c r="BL136" s="14" t="s">
        <v>163</v>
      </c>
      <c r="BM136" s="159" t="s">
        <v>1508</v>
      </c>
    </row>
    <row r="137" spans="1:65" s="12" customFormat="1" ht="25.9" customHeight="1">
      <c r="B137" s="133"/>
      <c r="D137" s="134" t="s">
        <v>73</v>
      </c>
      <c r="E137" s="135" t="s">
        <v>224</v>
      </c>
      <c r="F137" s="135" t="s">
        <v>224</v>
      </c>
      <c r="I137" s="136"/>
      <c r="J137" s="137">
        <f>BK137</f>
        <v>0</v>
      </c>
      <c r="L137" s="133"/>
      <c r="M137" s="138"/>
      <c r="N137" s="139"/>
      <c r="O137" s="139"/>
      <c r="P137" s="140">
        <f>P138</f>
        <v>0</v>
      </c>
      <c r="Q137" s="139"/>
      <c r="R137" s="140">
        <f>R138</f>
        <v>362.40100000000001</v>
      </c>
      <c r="S137" s="139"/>
      <c r="T137" s="141">
        <f>T138</f>
        <v>0</v>
      </c>
      <c r="AR137" s="134" t="s">
        <v>168</v>
      </c>
      <c r="AT137" s="142" t="s">
        <v>73</v>
      </c>
      <c r="AU137" s="142" t="s">
        <v>74</v>
      </c>
      <c r="AY137" s="134" t="s">
        <v>157</v>
      </c>
      <c r="BK137" s="143">
        <f>BK138</f>
        <v>0</v>
      </c>
    </row>
    <row r="138" spans="1:65" s="12" customFormat="1" ht="22.9" customHeight="1">
      <c r="B138" s="133"/>
      <c r="D138" s="134" t="s">
        <v>73</v>
      </c>
      <c r="E138" s="144" t="s">
        <v>1263</v>
      </c>
      <c r="F138" s="144" t="s">
        <v>1379</v>
      </c>
      <c r="I138" s="136"/>
      <c r="J138" s="145">
        <f>BK138</f>
        <v>0</v>
      </c>
      <c r="L138" s="133"/>
      <c r="M138" s="138"/>
      <c r="N138" s="139"/>
      <c r="O138" s="139"/>
      <c r="P138" s="140">
        <f>SUM(P139:P153)</f>
        <v>0</v>
      </c>
      <c r="Q138" s="139"/>
      <c r="R138" s="140">
        <f>SUM(R139:R153)</f>
        <v>362.40100000000001</v>
      </c>
      <c r="S138" s="139"/>
      <c r="T138" s="141">
        <f>SUM(T139:T153)</f>
        <v>0</v>
      </c>
      <c r="AR138" s="134" t="s">
        <v>168</v>
      </c>
      <c r="AT138" s="142" t="s">
        <v>73</v>
      </c>
      <c r="AU138" s="142" t="s">
        <v>82</v>
      </c>
      <c r="AY138" s="134" t="s">
        <v>157</v>
      </c>
      <c r="BK138" s="143">
        <f>SUM(BK139:BK153)</f>
        <v>0</v>
      </c>
    </row>
    <row r="139" spans="1:65" s="2" customFormat="1" ht="24">
      <c r="A139" s="29"/>
      <c r="B139" s="146"/>
      <c r="C139" s="161" t="s">
        <v>116</v>
      </c>
      <c r="D139" s="161" t="s">
        <v>224</v>
      </c>
      <c r="E139" s="162" t="s">
        <v>1509</v>
      </c>
      <c r="F139" s="163" t="s">
        <v>1510</v>
      </c>
      <c r="G139" s="164" t="s">
        <v>1377</v>
      </c>
      <c r="H139" s="165">
        <v>81</v>
      </c>
      <c r="I139" s="166"/>
      <c r="J139" s="167">
        <f t="shared" ref="J139:J153" si="10">ROUND(I139*H139,2)</f>
        <v>0</v>
      </c>
      <c r="K139" s="168"/>
      <c r="L139" s="169"/>
      <c r="M139" s="170" t="s">
        <v>1</v>
      </c>
      <c r="N139" s="171" t="s">
        <v>40</v>
      </c>
      <c r="O139" s="55"/>
      <c r="P139" s="157">
        <f t="shared" ref="P139:P153" si="11">O139*H139</f>
        <v>0</v>
      </c>
      <c r="Q139" s="157">
        <v>0</v>
      </c>
      <c r="R139" s="157">
        <f t="shared" ref="R139:R153" si="12">Q139*H139</f>
        <v>0</v>
      </c>
      <c r="S139" s="157">
        <v>0</v>
      </c>
      <c r="T139" s="158">
        <f t="shared" ref="T139:T153" si="13"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9" t="s">
        <v>286</v>
      </c>
      <c r="AT139" s="159" t="s">
        <v>224</v>
      </c>
      <c r="AU139" s="159" t="s">
        <v>102</v>
      </c>
      <c r="AY139" s="14" t="s">
        <v>157</v>
      </c>
      <c r="BE139" s="160">
        <f t="shared" ref="BE139:BE153" si="14">IF(N139="základná",J139,0)</f>
        <v>0</v>
      </c>
      <c r="BF139" s="160">
        <f t="shared" ref="BF139:BF153" si="15">IF(N139="znížená",J139,0)</f>
        <v>0</v>
      </c>
      <c r="BG139" s="160">
        <f t="shared" ref="BG139:BG153" si="16">IF(N139="zákl. prenesená",J139,0)</f>
        <v>0</v>
      </c>
      <c r="BH139" s="160">
        <f t="shared" ref="BH139:BH153" si="17">IF(N139="zníž. prenesená",J139,0)</f>
        <v>0</v>
      </c>
      <c r="BI139" s="160">
        <f t="shared" ref="BI139:BI153" si="18">IF(N139="nulová",J139,0)</f>
        <v>0</v>
      </c>
      <c r="BJ139" s="14" t="s">
        <v>102</v>
      </c>
      <c r="BK139" s="160">
        <f t="shared" ref="BK139:BK153" si="19">ROUND(I139*H139,2)</f>
        <v>0</v>
      </c>
      <c r="BL139" s="14" t="s">
        <v>219</v>
      </c>
      <c r="BM139" s="159" t="s">
        <v>1511</v>
      </c>
    </row>
    <row r="140" spans="1:65" s="2" customFormat="1" ht="24">
      <c r="A140" s="29"/>
      <c r="B140" s="146"/>
      <c r="C140" s="161" t="s">
        <v>119</v>
      </c>
      <c r="D140" s="161" t="s">
        <v>224</v>
      </c>
      <c r="E140" s="162" t="s">
        <v>1512</v>
      </c>
      <c r="F140" s="163" t="s">
        <v>1513</v>
      </c>
      <c r="G140" s="164" t="s">
        <v>1377</v>
      </c>
      <c r="H140" s="165">
        <v>70</v>
      </c>
      <c r="I140" s="166"/>
      <c r="J140" s="167">
        <f t="shared" si="10"/>
        <v>0</v>
      </c>
      <c r="K140" s="168"/>
      <c r="L140" s="169"/>
      <c r="M140" s="170" t="s">
        <v>1</v>
      </c>
      <c r="N140" s="171" t="s">
        <v>40</v>
      </c>
      <c r="O140" s="55"/>
      <c r="P140" s="157">
        <f t="shared" si="11"/>
        <v>0</v>
      </c>
      <c r="Q140" s="157">
        <v>0</v>
      </c>
      <c r="R140" s="157">
        <f t="shared" si="12"/>
        <v>0</v>
      </c>
      <c r="S140" s="157">
        <v>0</v>
      </c>
      <c r="T140" s="158">
        <f t="shared" si="1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9" t="s">
        <v>286</v>
      </c>
      <c r="AT140" s="159" t="s">
        <v>224</v>
      </c>
      <c r="AU140" s="159" t="s">
        <v>102</v>
      </c>
      <c r="AY140" s="14" t="s">
        <v>157</v>
      </c>
      <c r="BE140" s="160">
        <f t="shared" si="14"/>
        <v>0</v>
      </c>
      <c r="BF140" s="160">
        <f t="shared" si="15"/>
        <v>0</v>
      </c>
      <c r="BG140" s="160">
        <f t="shared" si="16"/>
        <v>0</v>
      </c>
      <c r="BH140" s="160">
        <f t="shared" si="17"/>
        <v>0</v>
      </c>
      <c r="BI140" s="160">
        <f t="shared" si="18"/>
        <v>0</v>
      </c>
      <c r="BJ140" s="14" t="s">
        <v>102</v>
      </c>
      <c r="BK140" s="160">
        <f t="shared" si="19"/>
        <v>0</v>
      </c>
      <c r="BL140" s="14" t="s">
        <v>219</v>
      </c>
      <c r="BM140" s="159" t="s">
        <v>1514</v>
      </c>
    </row>
    <row r="141" spans="1:65" s="2" customFormat="1" ht="24">
      <c r="A141" s="29"/>
      <c r="B141" s="146"/>
      <c r="C141" s="161" t="s">
        <v>203</v>
      </c>
      <c r="D141" s="161" t="s">
        <v>224</v>
      </c>
      <c r="E141" s="162" t="s">
        <v>1515</v>
      </c>
      <c r="F141" s="163" t="s">
        <v>1516</v>
      </c>
      <c r="G141" s="164" t="s">
        <v>1401</v>
      </c>
      <c r="H141" s="165">
        <v>13</v>
      </c>
      <c r="I141" s="166"/>
      <c r="J141" s="167">
        <f t="shared" si="10"/>
        <v>0</v>
      </c>
      <c r="K141" s="168"/>
      <c r="L141" s="169"/>
      <c r="M141" s="170" t="s">
        <v>1</v>
      </c>
      <c r="N141" s="171" t="s">
        <v>40</v>
      </c>
      <c r="O141" s="55"/>
      <c r="P141" s="157">
        <f t="shared" si="11"/>
        <v>0</v>
      </c>
      <c r="Q141" s="157">
        <v>0</v>
      </c>
      <c r="R141" s="157">
        <f t="shared" si="12"/>
        <v>0</v>
      </c>
      <c r="S141" s="157">
        <v>0</v>
      </c>
      <c r="T141" s="158">
        <f t="shared" si="1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9" t="s">
        <v>286</v>
      </c>
      <c r="AT141" s="159" t="s">
        <v>224</v>
      </c>
      <c r="AU141" s="159" t="s">
        <v>102</v>
      </c>
      <c r="AY141" s="14" t="s">
        <v>157</v>
      </c>
      <c r="BE141" s="160">
        <f t="shared" si="14"/>
        <v>0</v>
      </c>
      <c r="BF141" s="160">
        <f t="shared" si="15"/>
        <v>0</v>
      </c>
      <c r="BG141" s="160">
        <f t="shared" si="16"/>
        <v>0</v>
      </c>
      <c r="BH141" s="160">
        <f t="shared" si="17"/>
        <v>0</v>
      </c>
      <c r="BI141" s="160">
        <f t="shared" si="18"/>
        <v>0</v>
      </c>
      <c r="BJ141" s="14" t="s">
        <v>102</v>
      </c>
      <c r="BK141" s="160">
        <f t="shared" si="19"/>
        <v>0</v>
      </c>
      <c r="BL141" s="14" t="s">
        <v>219</v>
      </c>
      <c r="BM141" s="159" t="s">
        <v>1517</v>
      </c>
    </row>
    <row r="142" spans="1:65" s="2" customFormat="1" ht="21.75" customHeight="1">
      <c r="A142" s="29"/>
      <c r="B142" s="146"/>
      <c r="C142" s="161" t="s">
        <v>207</v>
      </c>
      <c r="D142" s="161" t="s">
        <v>224</v>
      </c>
      <c r="E142" s="162" t="s">
        <v>1518</v>
      </c>
      <c r="F142" s="163" t="s">
        <v>1519</v>
      </c>
      <c r="G142" s="164" t="s">
        <v>1401</v>
      </c>
      <c r="H142" s="165">
        <v>13</v>
      </c>
      <c r="I142" s="166"/>
      <c r="J142" s="167">
        <f t="shared" si="10"/>
        <v>0</v>
      </c>
      <c r="K142" s="168"/>
      <c r="L142" s="169"/>
      <c r="M142" s="170" t="s">
        <v>1</v>
      </c>
      <c r="N142" s="171" t="s">
        <v>40</v>
      </c>
      <c r="O142" s="55"/>
      <c r="P142" s="157">
        <f t="shared" si="11"/>
        <v>0</v>
      </c>
      <c r="Q142" s="157">
        <v>0</v>
      </c>
      <c r="R142" s="157">
        <f t="shared" si="12"/>
        <v>0</v>
      </c>
      <c r="S142" s="157">
        <v>0</v>
      </c>
      <c r="T142" s="158">
        <f t="shared" si="1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9" t="s">
        <v>286</v>
      </c>
      <c r="AT142" s="159" t="s">
        <v>224</v>
      </c>
      <c r="AU142" s="159" t="s">
        <v>102</v>
      </c>
      <c r="AY142" s="14" t="s">
        <v>157</v>
      </c>
      <c r="BE142" s="160">
        <f t="shared" si="14"/>
        <v>0</v>
      </c>
      <c r="BF142" s="160">
        <f t="shared" si="15"/>
        <v>0</v>
      </c>
      <c r="BG142" s="160">
        <f t="shared" si="16"/>
        <v>0</v>
      </c>
      <c r="BH142" s="160">
        <f t="shared" si="17"/>
        <v>0</v>
      </c>
      <c r="BI142" s="160">
        <f t="shared" si="18"/>
        <v>0</v>
      </c>
      <c r="BJ142" s="14" t="s">
        <v>102</v>
      </c>
      <c r="BK142" s="160">
        <f t="shared" si="19"/>
        <v>0</v>
      </c>
      <c r="BL142" s="14" t="s">
        <v>219</v>
      </c>
      <c r="BM142" s="159" t="s">
        <v>1520</v>
      </c>
    </row>
    <row r="143" spans="1:65" s="2" customFormat="1" ht="24">
      <c r="A143" s="29"/>
      <c r="B143" s="146"/>
      <c r="C143" s="161" t="s">
        <v>211</v>
      </c>
      <c r="D143" s="161" t="s">
        <v>224</v>
      </c>
      <c r="E143" s="162" t="s">
        <v>1521</v>
      </c>
      <c r="F143" s="163" t="s">
        <v>1522</v>
      </c>
      <c r="G143" s="164" t="s">
        <v>342</v>
      </c>
      <c r="H143" s="165">
        <v>13</v>
      </c>
      <c r="I143" s="166"/>
      <c r="J143" s="167">
        <f t="shared" si="10"/>
        <v>0</v>
      </c>
      <c r="K143" s="168"/>
      <c r="L143" s="169"/>
      <c r="M143" s="170" t="s">
        <v>1</v>
      </c>
      <c r="N143" s="171" t="s">
        <v>40</v>
      </c>
      <c r="O143" s="55"/>
      <c r="P143" s="157">
        <f t="shared" si="11"/>
        <v>0</v>
      </c>
      <c r="Q143" s="157">
        <v>27.35</v>
      </c>
      <c r="R143" s="157">
        <f t="shared" si="12"/>
        <v>355.55</v>
      </c>
      <c r="S143" s="157">
        <v>0</v>
      </c>
      <c r="T143" s="158">
        <f t="shared" si="1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9" t="s">
        <v>286</v>
      </c>
      <c r="AT143" s="159" t="s">
        <v>224</v>
      </c>
      <c r="AU143" s="159" t="s">
        <v>102</v>
      </c>
      <c r="AY143" s="14" t="s">
        <v>157</v>
      </c>
      <c r="BE143" s="160">
        <f t="shared" si="14"/>
        <v>0</v>
      </c>
      <c r="BF143" s="160">
        <f t="shared" si="15"/>
        <v>0</v>
      </c>
      <c r="BG143" s="160">
        <f t="shared" si="16"/>
        <v>0</v>
      </c>
      <c r="BH143" s="160">
        <f t="shared" si="17"/>
        <v>0</v>
      </c>
      <c r="BI143" s="160">
        <f t="shared" si="18"/>
        <v>0</v>
      </c>
      <c r="BJ143" s="14" t="s">
        <v>102</v>
      </c>
      <c r="BK143" s="160">
        <f t="shared" si="19"/>
        <v>0</v>
      </c>
      <c r="BL143" s="14" t="s">
        <v>219</v>
      </c>
      <c r="BM143" s="159" t="s">
        <v>1523</v>
      </c>
    </row>
    <row r="144" spans="1:65" s="2" customFormat="1" ht="36">
      <c r="A144" s="29"/>
      <c r="B144" s="146"/>
      <c r="C144" s="161" t="s">
        <v>215</v>
      </c>
      <c r="D144" s="161" t="s">
        <v>224</v>
      </c>
      <c r="E144" s="162" t="s">
        <v>1524</v>
      </c>
      <c r="F144" s="163" t="s">
        <v>1525</v>
      </c>
      <c r="G144" s="164" t="s">
        <v>342</v>
      </c>
      <c r="H144" s="165">
        <v>13</v>
      </c>
      <c r="I144" s="166"/>
      <c r="J144" s="167">
        <f t="shared" si="10"/>
        <v>0</v>
      </c>
      <c r="K144" s="168"/>
      <c r="L144" s="169"/>
      <c r="M144" s="170" t="s">
        <v>1</v>
      </c>
      <c r="N144" s="171" t="s">
        <v>40</v>
      </c>
      <c r="O144" s="55"/>
      <c r="P144" s="157">
        <f t="shared" si="11"/>
        <v>0</v>
      </c>
      <c r="Q144" s="157">
        <v>0.52700000000000002</v>
      </c>
      <c r="R144" s="157">
        <f t="shared" si="12"/>
        <v>6.851</v>
      </c>
      <c r="S144" s="157">
        <v>0</v>
      </c>
      <c r="T144" s="158">
        <f t="shared" si="1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9" t="s">
        <v>286</v>
      </c>
      <c r="AT144" s="159" t="s">
        <v>224</v>
      </c>
      <c r="AU144" s="159" t="s">
        <v>102</v>
      </c>
      <c r="AY144" s="14" t="s">
        <v>157</v>
      </c>
      <c r="BE144" s="160">
        <f t="shared" si="14"/>
        <v>0</v>
      </c>
      <c r="BF144" s="160">
        <f t="shared" si="15"/>
        <v>0</v>
      </c>
      <c r="BG144" s="160">
        <f t="shared" si="16"/>
        <v>0</v>
      </c>
      <c r="BH144" s="160">
        <f t="shared" si="17"/>
        <v>0</v>
      </c>
      <c r="BI144" s="160">
        <f t="shared" si="18"/>
        <v>0</v>
      </c>
      <c r="BJ144" s="14" t="s">
        <v>102</v>
      </c>
      <c r="BK144" s="160">
        <f t="shared" si="19"/>
        <v>0</v>
      </c>
      <c r="BL144" s="14" t="s">
        <v>219</v>
      </c>
      <c r="BM144" s="159" t="s">
        <v>1526</v>
      </c>
    </row>
    <row r="145" spans="1:65" s="2" customFormat="1" ht="16.5" customHeight="1">
      <c r="A145" s="29"/>
      <c r="B145" s="146"/>
      <c r="C145" s="161" t="s">
        <v>219</v>
      </c>
      <c r="D145" s="161" t="s">
        <v>224</v>
      </c>
      <c r="E145" s="162" t="s">
        <v>1527</v>
      </c>
      <c r="F145" s="163" t="s">
        <v>1528</v>
      </c>
      <c r="G145" s="164" t="s">
        <v>1401</v>
      </c>
      <c r="H145" s="165">
        <v>13</v>
      </c>
      <c r="I145" s="166"/>
      <c r="J145" s="167">
        <f t="shared" si="10"/>
        <v>0</v>
      </c>
      <c r="K145" s="168"/>
      <c r="L145" s="169"/>
      <c r="M145" s="170" t="s">
        <v>1</v>
      </c>
      <c r="N145" s="171" t="s">
        <v>40</v>
      </c>
      <c r="O145" s="55"/>
      <c r="P145" s="157">
        <f t="shared" si="11"/>
        <v>0</v>
      </c>
      <c r="Q145" s="157">
        <v>0</v>
      </c>
      <c r="R145" s="157">
        <f t="shared" si="12"/>
        <v>0</v>
      </c>
      <c r="S145" s="157">
        <v>0</v>
      </c>
      <c r="T145" s="158">
        <f t="shared" si="1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9" t="s">
        <v>286</v>
      </c>
      <c r="AT145" s="159" t="s">
        <v>224</v>
      </c>
      <c r="AU145" s="159" t="s">
        <v>102</v>
      </c>
      <c r="AY145" s="14" t="s">
        <v>157</v>
      </c>
      <c r="BE145" s="160">
        <f t="shared" si="14"/>
        <v>0</v>
      </c>
      <c r="BF145" s="160">
        <f t="shared" si="15"/>
        <v>0</v>
      </c>
      <c r="BG145" s="160">
        <f t="shared" si="16"/>
        <v>0</v>
      </c>
      <c r="BH145" s="160">
        <f t="shared" si="17"/>
        <v>0</v>
      </c>
      <c r="BI145" s="160">
        <f t="shared" si="18"/>
        <v>0</v>
      </c>
      <c r="BJ145" s="14" t="s">
        <v>102</v>
      </c>
      <c r="BK145" s="160">
        <f t="shared" si="19"/>
        <v>0</v>
      </c>
      <c r="BL145" s="14" t="s">
        <v>219</v>
      </c>
      <c r="BM145" s="159" t="s">
        <v>1529</v>
      </c>
    </row>
    <row r="146" spans="1:65" s="2" customFormat="1" ht="16.5" customHeight="1">
      <c r="A146" s="29"/>
      <c r="B146" s="146"/>
      <c r="C146" s="147" t="s">
        <v>223</v>
      </c>
      <c r="D146" s="147" t="s">
        <v>159</v>
      </c>
      <c r="E146" s="148" t="s">
        <v>1530</v>
      </c>
      <c r="F146" s="149" t="s">
        <v>1531</v>
      </c>
      <c r="G146" s="150" t="s">
        <v>1401</v>
      </c>
      <c r="H146" s="151">
        <v>65</v>
      </c>
      <c r="I146" s="152"/>
      <c r="J146" s="153">
        <f t="shared" si="10"/>
        <v>0</v>
      </c>
      <c r="K146" s="154"/>
      <c r="L146" s="30"/>
      <c r="M146" s="155" t="s">
        <v>1</v>
      </c>
      <c r="N146" s="156" t="s">
        <v>40</v>
      </c>
      <c r="O146" s="55"/>
      <c r="P146" s="157">
        <f t="shared" si="11"/>
        <v>0</v>
      </c>
      <c r="Q146" s="157">
        <v>0</v>
      </c>
      <c r="R146" s="157">
        <f t="shared" si="12"/>
        <v>0</v>
      </c>
      <c r="S146" s="157">
        <v>0</v>
      </c>
      <c r="T146" s="158">
        <f t="shared" si="1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9" t="s">
        <v>418</v>
      </c>
      <c r="AT146" s="159" t="s">
        <v>159</v>
      </c>
      <c r="AU146" s="159" t="s">
        <v>102</v>
      </c>
      <c r="AY146" s="14" t="s">
        <v>157</v>
      </c>
      <c r="BE146" s="160">
        <f t="shared" si="14"/>
        <v>0</v>
      </c>
      <c r="BF146" s="160">
        <f t="shared" si="15"/>
        <v>0</v>
      </c>
      <c r="BG146" s="160">
        <f t="shared" si="16"/>
        <v>0</v>
      </c>
      <c r="BH146" s="160">
        <f t="shared" si="17"/>
        <v>0</v>
      </c>
      <c r="BI146" s="160">
        <f t="shared" si="18"/>
        <v>0</v>
      </c>
      <c r="BJ146" s="14" t="s">
        <v>102</v>
      </c>
      <c r="BK146" s="160">
        <f t="shared" si="19"/>
        <v>0</v>
      </c>
      <c r="BL146" s="14" t="s">
        <v>418</v>
      </c>
      <c r="BM146" s="159" t="s">
        <v>1532</v>
      </c>
    </row>
    <row r="147" spans="1:65" s="2" customFormat="1" ht="16.5" customHeight="1">
      <c r="A147" s="29"/>
      <c r="B147" s="146"/>
      <c r="C147" s="147" t="s">
        <v>229</v>
      </c>
      <c r="D147" s="147" t="s">
        <v>159</v>
      </c>
      <c r="E147" s="148" t="s">
        <v>1448</v>
      </c>
      <c r="F147" s="149" t="s">
        <v>1449</v>
      </c>
      <c r="G147" s="150" t="s">
        <v>1401</v>
      </c>
      <c r="H147" s="151">
        <v>13</v>
      </c>
      <c r="I147" s="152"/>
      <c r="J147" s="153">
        <f t="shared" si="10"/>
        <v>0</v>
      </c>
      <c r="K147" s="154"/>
      <c r="L147" s="30"/>
      <c r="M147" s="155" t="s">
        <v>1</v>
      </c>
      <c r="N147" s="156" t="s">
        <v>40</v>
      </c>
      <c r="O147" s="55"/>
      <c r="P147" s="157">
        <f t="shared" si="11"/>
        <v>0</v>
      </c>
      <c r="Q147" s="157">
        <v>0</v>
      </c>
      <c r="R147" s="157">
        <f t="shared" si="12"/>
        <v>0</v>
      </c>
      <c r="S147" s="157">
        <v>0</v>
      </c>
      <c r="T147" s="158">
        <f t="shared" si="1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9" t="s">
        <v>418</v>
      </c>
      <c r="AT147" s="159" t="s">
        <v>159</v>
      </c>
      <c r="AU147" s="159" t="s">
        <v>102</v>
      </c>
      <c r="AY147" s="14" t="s">
        <v>157</v>
      </c>
      <c r="BE147" s="160">
        <f t="shared" si="14"/>
        <v>0</v>
      </c>
      <c r="BF147" s="160">
        <f t="shared" si="15"/>
        <v>0</v>
      </c>
      <c r="BG147" s="160">
        <f t="shared" si="16"/>
        <v>0</v>
      </c>
      <c r="BH147" s="160">
        <f t="shared" si="17"/>
        <v>0</v>
      </c>
      <c r="BI147" s="160">
        <f t="shared" si="18"/>
        <v>0</v>
      </c>
      <c r="BJ147" s="14" t="s">
        <v>102</v>
      </c>
      <c r="BK147" s="160">
        <f t="shared" si="19"/>
        <v>0</v>
      </c>
      <c r="BL147" s="14" t="s">
        <v>418</v>
      </c>
      <c r="BM147" s="159" t="s">
        <v>1533</v>
      </c>
    </row>
    <row r="148" spans="1:65" s="2" customFormat="1" ht="16.5" customHeight="1">
      <c r="A148" s="29"/>
      <c r="B148" s="146"/>
      <c r="C148" s="147" t="s">
        <v>233</v>
      </c>
      <c r="D148" s="147" t="s">
        <v>159</v>
      </c>
      <c r="E148" s="148" t="s">
        <v>1534</v>
      </c>
      <c r="F148" s="149" t="s">
        <v>1535</v>
      </c>
      <c r="G148" s="150" t="s">
        <v>1401</v>
      </c>
      <c r="H148" s="151">
        <v>13</v>
      </c>
      <c r="I148" s="152"/>
      <c r="J148" s="153">
        <f t="shared" si="10"/>
        <v>0</v>
      </c>
      <c r="K148" s="154"/>
      <c r="L148" s="30"/>
      <c r="M148" s="155" t="s">
        <v>1</v>
      </c>
      <c r="N148" s="156" t="s">
        <v>40</v>
      </c>
      <c r="O148" s="55"/>
      <c r="P148" s="157">
        <f t="shared" si="11"/>
        <v>0</v>
      </c>
      <c r="Q148" s="157">
        <v>0</v>
      </c>
      <c r="R148" s="157">
        <f t="shared" si="12"/>
        <v>0</v>
      </c>
      <c r="S148" s="157">
        <v>0</v>
      </c>
      <c r="T148" s="158">
        <f t="shared" si="1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9" t="s">
        <v>418</v>
      </c>
      <c r="AT148" s="159" t="s">
        <v>159</v>
      </c>
      <c r="AU148" s="159" t="s">
        <v>102</v>
      </c>
      <c r="AY148" s="14" t="s">
        <v>157</v>
      </c>
      <c r="BE148" s="160">
        <f t="shared" si="14"/>
        <v>0</v>
      </c>
      <c r="BF148" s="160">
        <f t="shared" si="15"/>
        <v>0</v>
      </c>
      <c r="BG148" s="160">
        <f t="shared" si="16"/>
        <v>0</v>
      </c>
      <c r="BH148" s="160">
        <f t="shared" si="17"/>
        <v>0</v>
      </c>
      <c r="BI148" s="160">
        <f t="shared" si="18"/>
        <v>0</v>
      </c>
      <c r="BJ148" s="14" t="s">
        <v>102</v>
      </c>
      <c r="BK148" s="160">
        <f t="shared" si="19"/>
        <v>0</v>
      </c>
      <c r="BL148" s="14" t="s">
        <v>418</v>
      </c>
      <c r="BM148" s="159" t="s">
        <v>1536</v>
      </c>
    </row>
    <row r="149" spans="1:65" s="2" customFormat="1" ht="33" customHeight="1">
      <c r="A149" s="29"/>
      <c r="B149" s="146"/>
      <c r="C149" s="147" t="s">
        <v>7</v>
      </c>
      <c r="D149" s="147" t="s">
        <v>159</v>
      </c>
      <c r="E149" s="148" t="s">
        <v>1537</v>
      </c>
      <c r="F149" s="149" t="s">
        <v>1538</v>
      </c>
      <c r="G149" s="150" t="s">
        <v>1377</v>
      </c>
      <c r="H149" s="151">
        <v>81</v>
      </c>
      <c r="I149" s="152"/>
      <c r="J149" s="153">
        <f t="shared" si="10"/>
        <v>0</v>
      </c>
      <c r="K149" s="154"/>
      <c r="L149" s="30"/>
      <c r="M149" s="155" t="s">
        <v>1</v>
      </c>
      <c r="N149" s="156" t="s">
        <v>40</v>
      </c>
      <c r="O149" s="55"/>
      <c r="P149" s="157">
        <f t="shared" si="11"/>
        <v>0</v>
      </c>
      <c r="Q149" s="157">
        <v>0</v>
      </c>
      <c r="R149" s="157">
        <f t="shared" si="12"/>
        <v>0</v>
      </c>
      <c r="S149" s="157">
        <v>0</v>
      </c>
      <c r="T149" s="158">
        <f t="shared" si="1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9" t="s">
        <v>418</v>
      </c>
      <c r="AT149" s="159" t="s">
        <v>159</v>
      </c>
      <c r="AU149" s="159" t="s">
        <v>102</v>
      </c>
      <c r="AY149" s="14" t="s">
        <v>157</v>
      </c>
      <c r="BE149" s="160">
        <f t="shared" si="14"/>
        <v>0</v>
      </c>
      <c r="BF149" s="160">
        <f t="shared" si="15"/>
        <v>0</v>
      </c>
      <c r="BG149" s="160">
        <f t="shared" si="16"/>
        <v>0</v>
      </c>
      <c r="BH149" s="160">
        <f t="shared" si="17"/>
        <v>0</v>
      </c>
      <c r="BI149" s="160">
        <f t="shared" si="18"/>
        <v>0</v>
      </c>
      <c r="BJ149" s="14" t="s">
        <v>102</v>
      </c>
      <c r="BK149" s="160">
        <f t="shared" si="19"/>
        <v>0</v>
      </c>
      <c r="BL149" s="14" t="s">
        <v>418</v>
      </c>
      <c r="BM149" s="159" t="s">
        <v>1539</v>
      </c>
    </row>
    <row r="150" spans="1:65" s="2" customFormat="1" ht="24">
      <c r="A150" s="29"/>
      <c r="B150" s="146"/>
      <c r="C150" s="147" t="s">
        <v>240</v>
      </c>
      <c r="D150" s="147" t="s">
        <v>159</v>
      </c>
      <c r="E150" s="148" t="s">
        <v>1454</v>
      </c>
      <c r="F150" s="149" t="s">
        <v>1540</v>
      </c>
      <c r="G150" s="150" t="s">
        <v>1377</v>
      </c>
      <c r="H150" s="151">
        <v>81</v>
      </c>
      <c r="I150" s="152"/>
      <c r="J150" s="153">
        <f t="shared" si="10"/>
        <v>0</v>
      </c>
      <c r="K150" s="154"/>
      <c r="L150" s="30"/>
      <c r="M150" s="155" t="s">
        <v>1</v>
      </c>
      <c r="N150" s="156" t="s">
        <v>40</v>
      </c>
      <c r="O150" s="55"/>
      <c r="P150" s="157">
        <f t="shared" si="11"/>
        <v>0</v>
      </c>
      <c r="Q150" s="157">
        <v>0</v>
      </c>
      <c r="R150" s="157">
        <f t="shared" si="12"/>
        <v>0</v>
      </c>
      <c r="S150" s="157">
        <v>0</v>
      </c>
      <c r="T150" s="158">
        <f t="shared" si="1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9" t="s">
        <v>418</v>
      </c>
      <c r="AT150" s="159" t="s">
        <v>159</v>
      </c>
      <c r="AU150" s="159" t="s">
        <v>102</v>
      </c>
      <c r="AY150" s="14" t="s">
        <v>157</v>
      </c>
      <c r="BE150" s="160">
        <f t="shared" si="14"/>
        <v>0</v>
      </c>
      <c r="BF150" s="160">
        <f t="shared" si="15"/>
        <v>0</v>
      </c>
      <c r="BG150" s="160">
        <f t="shared" si="16"/>
        <v>0</v>
      </c>
      <c r="BH150" s="160">
        <f t="shared" si="17"/>
        <v>0</v>
      </c>
      <c r="BI150" s="160">
        <f t="shared" si="18"/>
        <v>0</v>
      </c>
      <c r="BJ150" s="14" t="s">
        <v>102</v>
      </c>
      <c r="BK150" s="160">
        <f t="shared" si="19"/>
        <v>0</v>
      </c>
      <c r="BL150" s="14" t="s">
        <v>418</v>
      </c>
      <c r="BM150" s="159" t="s">
        <v>1541</v>
      </c>
    </row>
    <row r="151" spans="1:65" s="2" customFormat="1" ht="16.5" customHeight="1">
      <c r="A151" s="29"/>
      <c r="B151" s="146"/>
      <c r="C151" s="147" t="s">
        <v>244</v>
      </c>
      <c r="D151" s="147" t="s">
        <v>159</v>
      </c>
      <c r="E151" s="148" t="s">
        <v>1457</v>
      </c>
      <c r="F151" s="149" t="s">
        <v>1542</v>
      </c>
      <c r="G151" s="150" t="s">
        <v>1377</v>
      </c>
      <c r="H151" s="151">
        <v>81</v>
      </c>
      <c r="I151" s="152"/>
      <c r="J151" s="153">
        <f t="shared" si="10"/>
        <v>0</v>
      </c>
      <c r="K151" s="154"/>
      <c r="L151" s="30"/>
      <c r="M151" s="155" t="s">
        <v>1</v>
      </c>
      <c r="N151" s="156" t="s">
        <v>40</v>
      </c>
      <c r="O151" s="55"/>
      <c r="P151" s="157">
        <f t="shared" si="11"/>
        <v>0</v>
      </c>
      <c r="Q151" s="157">
        <v>0</v>
      </c>
      <c r="R151" s="157">
        <f t="shared" si="12"/>
        <v>0</v>
      </c>
      <c r="S151" s="157">
        <v>0</v>
      </c>
      <c r="T151" s="158">
        <f t="shared" si="1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9" t="s">
        <v>418</v>
      </c>
      <c r="AT151" s="159" t="s">
        <v>159</v>
      </c>
      <c r="AU151" s="159" t="s">
        <v>102</v>
      </c>
      <c r="AY151" s="14" t="s">
        <v>157</v>
      </c>
      <c r="BE151" s="160">
        <f t="shared" si="14"/>
        <v>0</v>
      </c>
      <c r="BF151" s="160">
        <f t="shared" si="15"/>
        <v>0</v>
      </c>
      <c r="BG151" s="160">
        <f t="shared" si="16"/>
        <v>0</v>
      </c>
      <c r="BH151" s="160">
        <f t="shared" si="17"/>
        <v>0</v>
      </c>
      <c r="BI151" s="160">
        <f t="shared" si="18"/>
        <v>0</v>
      </c>
      <c r="BJ151" s="14" t="s">
        <v>102</v>
      </c>
      <c r="BK151" s="160">
        <f t="shared" si="19"/>
        <v>0</v>
      </c>
      <c r="BL151" s="14" t="s">
        <v>418</v>
      </c>
      <c r="BM151" s="159" t="s">
        <v>1543</v>
      </c>
    </row>
    <row r="152" spans="1:65" s="2" customFormat="1" ht="16.5" customHeight="1">
      <c r="A152" s="29"/>
      <c r="B152" s="146"/>
      <c r="C152" s="161" t="s">
        <v>248</v>
      </c>
      <c r="D152" s="161" t="s">
        <v>224</v>
      </c>
      <c r="E152" s="162" t="s">
        <v>1544</v>
      </c>
      <c r="F152" s="163" t="s">
        <v>1545</v>
      </c>
      <c r="G152" s="164" t="s">
        <v>1377</v>
      </c>
      <c r="H152" s="165">
        <v>81</v>
      </c>
      <c r="I152" s="166"/>
      <c r="J152" s="167">
        <f t="shared" si="10"/>
        <v>0</v>
      </c>
      <c r="K152" s="168"/>
      <c r="L152" s="169"/>
      <c r="M152" s="170" t="s">
        <v>1</v>
      </c>
      <c r="N152" s="171" t="s">
        <v>40</v>
      </c>
      <c r="O152" s="55"/>
      <c r="P152" s="157">
        <f t="shared" si="11"/>
        <v>0</v>
      </c>
      <c r="Q152" s="157">
        <v>0</v>
      </c>
      <c r="R152" s="157">
        <f t="shared" si="12"/>
        <v>0</v>
      </c>
      <c r="S152" s="157">
        <v>0</v>
      </c>
      <c r="T152" s="158">
        <f t="shared" si="1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59" t="s">
        <v>1093</v>
      </c>
      <c r="AT152" s="159" t="s">
        <v>224</v>
      </c>
      <c r="AU152" s="159" t="s">
        <v>102</v>
      </c>
      <c r="AY152" s="14" t="s">
        <v>157</v>
      </c>
      <c r="BE152" s="160">
        <f t="shared" si="14"/>
        <v>0</v>
      </c>
      <c r="BF152" s="160">
        <f t="shared" si="15"/>
        <v>0</v>
      </c>
      <c r="BG152" s="160">
        <f t="shared" si="16"/>
        <v>0</v>
      </c>
      <c r="BH152" s="160">
        <f t="shared" si="17"/>
        <v>0</v>
      </c>
      <c r="BI152" s="160">
        <f t="shared" si="18"/>
        <v>0</v>
      </c>
      <c r="BJ152" s="14" t="s">
        <v>102</v>
      </c>
      <c r="BK152" s="160">
        <f t="shared" si="19"/>
        <v>0</v>
      </c>
      <c r="BL152" s="14" t="s">
        <v>1093</v>
      </c>
      <c r="BM152" s="159" t="s">
        <v>1546</v>
      </c>
    </row>
    <row r="153" spans="1:65" s="2" customFormat="1" ht="16.5" customHeight="1">
      <c r="A153" s="29"/>
      <c r="B153" s="146"/>
      <c r="C153" s="161" t="s">
        <v>252</v>
      </c>
      <c r="D153" s="161" t="s">
        <v>224</v>
      </c>
      <c r="E153" s="162" t="s">
        <v>1547</v>
      </c>
      <c r="F153" s="163" t="s">
        <v>1548</v>
      </c>
      <c r="G153" s="164" t="s">
        <v>1377</v>
      </c>
      <c r="H153" s="165">
        <v>61</v>
      </c>
      <c r="I153" s="166"/>
      <c r="J153" s="167">
        <f t="shared" si="10"/>
        <v>0</v>
      </c>
      <c r="K153" s="168"/>
      <c r="L153" s="169"/>
      <c r="M153" s="170" t="s">
        <v>1</v>
      </c>
      <c r="N153" s="171" t="s">
        <v>40</v>
      </c>
      <c r="O153" s="55"/>
      <c r="P153" s="157">
        <f t="shared" si="11"/>
        <v>0</v>
      </c>
      <c r="Q153" s="157">
        <v>0</v>
      </c>
      <c r="R153" s="157">
        <f t="shared" si="12"/>
        <v>0</v>
      </c>
      <c r="S153" s="157">
        <v>0</v>
      </c>
      <c r="T153" s="158">
        <f t="shared" si="1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59" t="s">
        <v>1093</v>
      </c>
      <c r="AT153" s="159" t="s">
        <v>224</v>
      </c>
      <c r="AU153" s="159" t="s">
        <v>102</v>
      </c>
      <c r="AY153" s="14" t="s">
        <v>157</v>
      </c>
      <c r="BE153" s="160">
        <f t="shared" si="14"/>
        <v>0</v>
      </c>
      <c r="BF153" s="160">
        <f t="shared" si="15"/>
        <v>0</v>
      </c>
      <c r="BG153" s="160">
        <f t="shared" si="16"/>
        <v>0</v>
      </c>
      <c r="BH153" s="160">
        <f t="shared" si="17"/>
        <v>0</v>
      </c>
      <c r="BI153" s="160">
        <f t="shared" si="18"/>
        <v>0</v>
      </c>
      <c r="BJ153" s="14" t="s">
        <v>102</v>
      </c>
      <c r="BK153" s="160">
        <f t="shared" si="19"/>
        <v>0</v>
      </c>
      <c r="BL153" s="14" t="s">
        <v>1093</v>
      </c>
      <c r="BM153" s="159" t="s">
        <v>1549</v>
      </c>
    </row>
    <row r="154" spans="1:65" s="12" customFormat="1" ht="25.9" customHeight="1">
      <c r="B154" s="133"/>
      <c r="D154" s="134" t="s">
        <v>73</v>
      </c>
      <c r="E154" s="135" t="s">
        <v>580</v>
      </c>
      <c r="F154" s="135" t="s">
        <v>581</v>
      </c>
      <c r="I154" s="136"/>
      <c r="J154" s="137">
        <f>BK154</f>
        <v>0</v>
      </c>
      <c r="L154" s="133"/>
      <c r="M154" s="138"/>
      <c r="N154" s="139"/>
      <c r="O154" s="139"/>
      <c r="P154" s="140">
        <f>SUM(P155:P158)</f>
        <v>0</v>
      </c>
      <c r="Q154" s="139"/>
      <c r="R154" s="140">
        <f>SUM(R155:R158)</f>
        <v>0</v>
      </c>
      <c r="S154" s="139"/>
      <c r="T154" s="141">
        <f>SUM(T155:T158)</f>
        <v>0</v>
      </c>
      <c r="AR154" s="134" t="s">
        <v>163</v>
      </c>
      <c r="AT154" s="142" t="s">
        <v>73</v>
      </c>
      <c r="AU154" s="142" t="s">
        <v>74</v>
      </c>
      <c r="AY154" s="134" t="s">
        <v>157</v>
      </c>
      <c r="BK154" s="143">
        <f>SUM(BK155:BK158)</f>
        <v>0</v>
      </c>
    </row>
    <row r="155" spans="1:65" s="2" customFormat="1" ht="16.5" customHeight="1">
      <c r="A155" s="29"/>
      <c r="B155" s="146"/>
      <c r="C155" s="161" t="s">
        <v>256</v>
      </c>
      <c r="D155" s="161" t="s">
        <v>224</v>
      </c>
      <c r="E155" s="162" t="s">
        <v>1550</v>
      </c>
      <c r="F155" s="163" t="s">
        <v>1551</v>
      </c>
      <c r="G155" s="164" t="s">
        <v>1480</v>
      </c>
      <c r="H155" s="165">
        <v>81</v>
      </c>
      <c r="I155" s="166"/>
      <c r="J155" s="167">
        <f>ROUND(I155*H155,2)</f>
        <v>0</v>
      </c>
      <c r="K155" s="168"/>
      <c r="L155" s="169"/>
      <c r="M155" s="170" t="s">
        <v>1</v>
      </c>
      <c r="N155" s="171" t="s">
        <v>40</v>
      </c>
      <c r="O155" s="55"/>
      <c r="P155" s="157">
        <f>O155*H155</f>
        <v>0</v>
      </c>
      <c r="Q155" s="157">
        <v>0</v>
      </c>
      <c r="R155" s="157">
        <f>Q155*H155</f>
        <v>0</v>
      </c>
      <c r="S155" s="157">
        <v>0</v>
      </c>
      <c r="T155" s="158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59" t="s">
        <v>1093</v>
      </c>
      <c r="AT155" s="159" t="s">
        <v>224</v>
      </c>
      <c r="AU155" s="159" t="s">
        <v>82</v>
      </c>
      <c r="AY155" s="14" t="s">
        <v>157</v>
      </c>
      <c r="BE155" s="160">
        <f>IF(N155="základná",J155,0)</f>
        <v>0</v>
      </c>
      <c r="BF155" s="160">
        <f>IF(N155="znížená",J155,0)</f>
        <v>0</v>
      </c>
      <c r="BG155" s="160">
        <f>IF(N155="zákl. prenesená",J155,0)</f>
        <v>0</v>
      </c>
      <c r="BH155" s="160">
        <f>IF(N155="zníž. prenesená",J155,0)</f>
        <v>0</v>
      </c>
      <c r="BI155" s="160">
        <f>IF(N155="nulová",J155,0)</f>
        <v>0</v>
      </c>
      <c r="BJ155" s="14" t="s">
        <v>102</v>
      </c>
      <c r="BK155" s="160">
        <f>ROUND(I155*H155,2)</f>
        <v>0</v>
      </c>
      <c r="BL155" s="14" t="s">
        <v>1093</v>
      </c>
      <c r="BM155" s="159" t="s">
        <v>1552</v>
      </c>
    </row>
    <row r="156" spans="1:65" s="2" customFormat="1" ht="16.5" customHeight="1">
      <c r="A156" s="29"/>
      <c r="B156" s="146"/>
      <c r="C156" s="147" t="s">
        <v>260</v>
      </c>
      <c r="D156" s="147" t="s">
        <v>159</v>
      </c>
      <c r="E156" s="148" t="s">
        <v>1482</v>
      </c>
      <c r="F156" s="149" t="s">
        <v>1483</v>
      </c>
      <c r="G156" s="150" t="s">
        <v>665</v>
      </c>
      <c r="H156" s="151">
        <v>16</v>
      </c>
      <c r="I156" s="152"/>
      <c r="J156" s="153">
        <f>ROUND(I156*H156,2)</f>
        <v>0</v>
      </c>
      <c r="K156" s="154"/>
      <c r="L156" s="30"/>
      <c r="M156" s="155" t="s">
        <v>1</v>
      </c>
      <c r="N156" s="156" t="s">
        <v>40</v>
      </c>
      <c r="O156" s="55"/>
      <c r="P156" s="157">
        <f>O156*H156</f>
        <v>0</v>
      </c>
      <c r="Q156" s="157">
        <v>0</v>
      </c>
      <c r="R156" s="157">
        <f>Q156*H156</f>
        <v>0</v>
      </c>
      <c r="S156" s="157">
        <v>0</v>
      </c>
      <c r="T156" s="158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59" t="s">
        <v>586</v>
      </c>
      <c r="AT156" s="159" t="s">
        <v>159</v>
      </c>
      <c r="AU156" s="159" t="s">
        <v>82</v>
      </c>
      <c r="AY156" s="14" t="s">
        <v>157</v>
      </c>
      <c r="BE156" s="160">
        <f>IF(N156="základná",J156,0)</f>
        <v>0</v>
      </c>
      <c r="BF156" s="160">
        <f>IF(N156="znížená",J156,0)</f>
        <v>0</v>
      </c>
      <c r="BG156" s="160">
        <f>IF(N156="zákl. prenesená",J156,0)</f>
        <v>0</v>
      </c>
      <c r="BH156" s="160">
        <f>IF(N156="zníž. prenesená",J156,0)</f>
        <v>0</v>
      </c>
      <c r="BI156" s="160">
        <f>IF(N156="nulová",J156,0)</f>
        <v>0</v>
      </c>
      <c r="BJ156" s="14" t="s">
        <v>102</v>
      </c>
      <c r="BK156" s="160">
        <f>ROUND(I156*H156,2)</f>
        <v>0</v>
      </c>
      <c r="BL156" s="14" t="s">
        <v>586</v>
      </c>
      <c r="BM156" s="159" t="s">
        <v>1553</v>
      </c>
    </row>
    <row r="157" spans="1:65" s="2" customFormat="1" ht="16.5" customHeight="1">
      <c r="A157" s="29"/>
      <c r="B157" s="146"/>
      <c r="C157" s="147" t="s">
        <v>265</v>
      </c>
      <c r="D157" s="147" t="s">
        <v>159</v>
      </c>
      <c r="E157" s="148" t="s">
        <v>1485</v>
      </c>
      <c r="F157" s="149" t="s">
        <v>1486</v>
      </c>
      <c r="G157" s="150" t="s">
        <v>665</v>
      </c>
      <c r="H157" s="151">
        <v>26</v>
      </c>
      <c r="I157" s="152"/>
      <c r="J157" s="153">
        <f>ROUND(I157*H157,2)</f>
        <v>0</v>
      </c>
      <c r="K157" s="154"/>
      <c r="L157" s="30"/>
      <c r="M157" s="155" t="s">
        <v>1</v>
      </c>
      <c r="N157" s="156" t="s">
        <v>40</v>
      </c>
      <c r="O157" s="55"/>
      <c r="P157" s="157">
        <f>O157*H157</f>
        <v>0</v>
      </c>
      <c r="Q157" s="157">
        <v>0</v>
      </c>
      <c r="R157" s="157">
        <f>Q157*H157</f>
        <v>0</v>
      </c>
      <c r="S157" s="157">
        <v>0</v>
      </c>
      <c r="T157" s="158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59" t="s">
        <v>586</v>
      </c>
      <c r="AT157" s="159" t="s">
        <v>159</v>
      </c>
      <c r="AU157" s="159" t="s">
        <v>82</v>
      </c>
      <c r="AY157" s="14" t="s">
        <v>157</v>
      </c>
      <c r="BE157" s="160">
        <f>IF(N157="základná",J157,0)</f>
        <v>0</v>
      </c>
      <c r="BF157" s="160">
        <f>IF(N157="znížená",J157,0)</f>
        <v>0</v>
      </c>
      <c r="BG157" s="160">
        <f>IF(N157="zákl. prenesená",J157,0)</f>
        <v>0</v>
      </c>
      <c r="BH157" s="160">
        <f>IF(N157="zníž. prenesená",J157,0)</f>
        <v>0</v>
      </c>
      <c r="BI157" s="160">
        <f>IF(N157="nulová",J157,0)</f>
        <v>0</v>
      </c>
      <c r="BJ157" s="14" t="s">
        <v>102</v>
      </c>
      <c r="BK157" s="160">
        <f>ROUND(I157*H157,2)</f>
        <v>0</v>
      </c>
      <c r="BL157" s="14" t="s">
        <v>586</v>
      </c>
      <c r="BM157" s="159" t="s">
        <v>1554</v>
      </c>
    </row>
    <row r="158" spans="1:65" s="2" customFormat="1" ht="24">
      <c r="A158" s="29"/>
      <c r="B158" s="146"/>
      <c r="C158" s="147" t="s">
        <v>269</v>
      </c>
      <c r="D158" s="147" t="s">
        <v>159</v>
      </c>
      <c r="E158" s="148" t="s">
        <v>1491</v>
      </c>
      <c r="F158" s="149" t="s">
        <v>1492</v>
      </c>
      <c r="G158" s="150" t="s">
        <v>1423</v>
      </c>
      <c r="H158" s="151">
        <v>1.5</v>
      </c>
      <c r="I158" s="152"/>
      <c r="J158" s="153">
        <f>ROUND(I158*H158,2)</f>
        <v>0</v>
      </c>
      <c r="K158" s="154"/>
      <c r="L158" s="30"/>
      <c r="M158" s="172" t="s">
        <v>1</v>
      </c>
      <c r="N158" s="173" t="s">
        <v>40</v>
      </c>
      <c r="O158" s="174"/>
      <c r="P158" s="175">
        <f>O158*H158</f>
        <v>0</v>
      </c>
      <c r="Q158" s="175">
        <v>0</v>
      </c>
      <c r="R158" s="175">
        <f>Q158*H158</f>
        <v>0</v>
      </c>
      <c r="S158" s="175">
        <v>0</v>
      </c>
      <c r="T158" s="176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59" t="s">
        <v>586</v>
      </c>
      <c r="AT158" s="159" t="s">
        <v>159</v>
      </c>
      <c r="AU158" s="159" t="s">
        <v>82</v>
      </c>
      <c r="AY158" s="14" t="s">
        <v>157</v>
      </c>
      <c r="BE158" s="160">
        <f>IF(N158="základná",J158,0)</f>
        <v>0</v>
      </c>
      <c r="BF158" s="160">
        <f>IF(N158="znížená",J158,0)</f>
        <v>0</v>
      </c>
      <c r="BG158" s="160">
        <f>IF(N158="zákl. prenesená",J158,0)</f>
        <v>0</v>
      </c>
      <c r="BH158" s="160">
        <f>IF(N158="zníž. prenesená",J158,0)</f>
        <v>0</v>
      </c>
      <c r="BI158" s="160">
        <f>IF(N158="nulová",J158,0)</f>
        <v>0</v>
      </c>
      <c r="BJ158" s="14" t="s">
        <v>102</v>
      </c>
      <c r="BK158" s="160">
        <f>ROUND(I158*H158,2)</f>
        <v>0</v>
      </c>
      <c r="BL158" s="14" t="s">
        <v>586</v>
      </c>
      <c r="BM158" s="159" t="s">
        <v>1555</v>
      </c>
    </row>
    <row r="159" spans="1:65" s="2" customFormat="1" ht="6.95" customHeight="1">
      <c r="A159" s="29"/>
      <c r="B159" s="44"/>
      <c r="C159" s="45"/>
      <c r="D159" s="45"/>
      <c r="E159" s="45"/>
      <c r="F159" s="45"/>
      <c r="G159" s="45"/>
      <c r="H159" s="45"/>
      <c r="I159" s="45"/>
      <c r="J159" s="45"/>
      <c r="K159" s="45"/>
      <c r="L159" s="30"/>
      <c r="M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</row>
  </sheetData>
  <autoFilter ref="C124:K158"/>
  <mergeCells count="12">
    <mergeCell ref="E117:H117"/>
    <mergeCell ref="L2:V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pageMargins left="0.39370078740157483" right="0.39370078740157483" top="0.39370078740157483" bottom="0.39370078740157483" header="0" footer="0"/>
  <pageSetup paperSize="9" scale="88" fitToHeight="100" orientation="portrait" r:id="rId1"/>
  <headerFooter>
    <oddFooter>&amp;CStrana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53"/>
  <sheetViews>
    <sheetView showGridLines="0" topLeftCell="A106" workbookViewId="0">
      <selection activeCell="I125" sqref="I125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07" t="s">
        <v>5</v>
      </c>
      <c r="M2" s="192"/>
      <c r="N2" s="192"/>
      <c r="O2" s="192"/>
      <c r="P2" s="192"/>
      <c r="Q2" s="192"/>
      <c r="R2" s="192"/>
      <c r="S2" s="192"/>
      <c r="T2" s="192"/>
      <c r="U2" s="192"/>
      <c r="V2" s="192"/>
      <c r="AT2" s="14" t="s">
        <v>109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74</v>
      </c>
    </row>
    <row r="4" spans="1:46" s="1" customFormat="1" ht="24.95" customHeight="1">
      <c r="B4" s="17"/>
      <c r="D4" s="18" t="s">
        <v>122</v>
      </c>
      <c r="L4" s="17"/>
      <c r="M4" s="95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15</v>
      </c>
      <c r="L6" s="17"/>
    </row>
    <row r="7" spans="1:46" s="1" customFormat="1" ht="16.5" customHeight="1">
      <c r="B7" s="17"/>
      <c r="E7" s="223" t="str">
        <f>'Rekapitulácia stavby'!K6</f>
        <v>PD Žakovce, MK a IS pre IBV 22RD</v>
      </c>
      <c r="F7" s="224"/>
      <c r="G7" s="224"/>
      <c r="H7" s="224"/>
      <c r="L7" s="17"/>
    </row>
    <row r="8" spans="1:46" s="2" customFormat="1" ht="12" customHeight="1">
      <c r="A8" s="29"/>
      <c r="B8" s="30"/>
      <c r="C8" s="29"/>
      <c r="D8" s="24" t="s">
        <v>123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85" t="s">
        <v>1556</v>
      </c>
      <c r="F9" s="225"/>
      <c r="G9" s="225"/>
      <c r="H9" s="225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17</v>
      </c>
      <c r="E11" s="29"/>
      <c r="F11" s="22" t="s">
        <v>1</v>
      </c>
      <c r="G11" s="29"/>
      <c r="H11" s="29"/>
      <c r="I11" s="24" t="s">
        <v>18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19</v>
      </c>
      <c r="E12" s="29"/>
      <c r="F12" s="22" t="s">
        <v>20</v>
      </c>
      <c r="G12" s="29"/>
      <c r="H12" s="29"/>
      <c r="I12" s="24" t="s">
        <v>21</v>
      </c>
      <c r="J12" s="52" t="str">
        <f>'Rekapitulácia stavby'!AN8</f>
        <v>Vyplň údaj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22</v>
      </c>
      <c r="E14" s="29"/>
      <c r="F14" s="29"/>
      <c r="G14" s="29"/>
      <c r="H14" s="29"/>
      <c r="I14" s="24" t="s">
        <v>23</v>
      </c>
      <c r="J14" s="22" t="s">
        <v>2186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24</v>
      </c>
      <c r="F15" s="29"/>
      <c r="G15" s="29"/>
      <c r="H15" s="29"/>
      <c r="I15" s="24" t="s">
        <v>25</v>
      </c>
      <c r="J15" s="22" t="s">
        <v>2187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24" t="s">
        <v>23</v>
      </c>
      <c r="J17" s="25" t="str">
        <f>'Rekapitulácia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26" t="str">
        <f>'Rekapitulácia stavby'!E14</f>
        <v>Vyplň údaj</v>
      </c>
      <c r="F18" s="191"/>
      <c r="G18" s="191"/>
      <c r="H18" s="191"/>
      <c r="I18" s="24" t="s">
        <v>25</v>
      </c>
      <c r="J18" s="25" t="str">
        <f>'Rekapitulácia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24" t="s">
        <v>23</v>
      </c>
      <c r="J20" s="22" t="s">
        <v>1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29</v>
      </c>
      <c r="F21" s="29"/>
      <c r="G21" s="29"/>
      <c r="H21" s="29"/>
      <c r="I21" s="24" t="s">
        <v>25</v>
      </c>
      <c r="J21" s="22" t="s">
        <v>1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23</v>
      </c>
      <c r="J23" s="22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32</v>
      </c>
      <c r="F24" s="29"/>
      <c r="G24" s="29"/>
      <c r="H24" s="29"/>
      <c r="I24" s="24" t="s">
        <v>25</v>
      </c>
      <c r="J24" s="22" t="s">
        <v>1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33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6"/>
      <c r="B27" s="97"/>
      <c r="C27" s="96"/>
      <c r="D27" s="96"/>
      <c r="E27" s="196" t="s">
        <v>1</v>
      </c>
      <c r="F27" s="196"/>
      <c r="G27" s="196"/>
      <c r="H27" s="196"/>
      <c r="I27" s="96"/>
      <c r="J27" s="96"/>
      <c r="K27" s="96"/>
      <c r="L27" s="98"/>
      <c r="S27" s="96"/>
      <c r="T27" s="96"/>
      <c r="U27" s="96"/>
      <c r="V27" s="96"/>
      <c r="W27" s="96"/>
      <c r="X27" s="96"/>
      <c r="Y27" s="96"/>
      <c r="Z27" s="96"/>
      <c r="AA27" s="96"/>
      <c r="AB27" s="96"/>
      <c r="AC27" s="96"/>
      <c r="AD27" s="96"/>
      <c r="AE27" s="96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9" t="s">
        <v>34</v>
      </c>
      <c r="E30" s="29"/>
      <c r="F30" s="29"/>
      <c r="G30" s="29"/>
      <c r="H30" s="29"/>
      <c r="I30" s="29"/>
      <c r="J30" s="68">
        <f>ROUND(J122,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36</v>
      </c>
      <c r="G32" s="29"/>
      <c r="H32" s="29"/>
      <c r="I32" s="33" t="s">
        <v>35</v>
      </c>
      <c r="J32" s="33" t="s">
        <v>37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100" t="s">
        <v>38</v>
      </c>
      <c r="E33" s="24" t="s">
        <v>39</v>
      </c>
      <c r="F33" s="101">
        <f>ROUND((SUM(BE122:BE252)),  2)</f>
        <v>0</v>
      </c>
      <c r="G33" s="29"/>
      <c r="H33" s="29"/>
      <c r="I33" s="102">
        <v>0.2</v>
      </c>
      <c r="J33" s="101">
        <f>ROUND(((SUM(BE122:BE252))*I33),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40</v>
      </c>
      <c r="F34" s="101">
        <f>ROUND((SUM(BF122:BF252)),  2)</f>
        <v>0</v>
      </c>
      <c r="G34" s="29"/>
      <c r="H34" s="29"/>
      <c r="I34" s="102">
        <v>0.2</v>
      </c>
      <c r="J34" s="101">
        <f>ROUND(((SUM(BF122:BF252))*I34),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41</v>
      </c>
      <c r="F35" s="101">
        <f>ROUND((SUM(BG122:BG252)),  2)</f>
        <v>0</v>
      </c>
      <c r="G35" s="29"/>
      <c r="H35" s="29"/>
      <c r="I35" s="102">
        <v>0.2</v>
      </c>
      <c r="J35" s="101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42</v>
      </c>
      <c r="F36" s="101">
        <f>ROUND((SUM(BH122:BH252)),  2)</f>
        <v>0</v>
      </c>
      <c r="G36" s="29"/>
      <c r="H36" s="29"/>
      <c r="I36" s="102">
        <v>0.2</v>
      </c>
      <c r="J36" s="101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43</v>
      </c>
      <c r="F37" s="101">
        <f>ROUND((SUM(BI122:BI252)),  2)</f>
        <v>0</v>
      </c>
      <c r="G37" s="29"/>
      <c r="H37" s="29"/>
      <c r="I37" s="102">
        <v>0</v>
      </c>
      <c r="J37" s="101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3"/>
      <c r="D39" s="104" t="s">
        <v>44</v>
      </c>
      <c r="E39" s="57"/>
      <c r="F39" s="57"/>
      <c r="G39" s="105" t="s">
        <v>45</v>
      </c>
      <c r="H39" s="106" t="s">
        <v>46</v>
      </c>
      <c r="I39" s="57"/>
      <c r="J39" s="107">
        <f>SUM(J30:J37)</f>
        <v>0</v>
      </c>
      <c r="K39" s="108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3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29"/>
      <c r="B61" s="30"/>
      <c r="C61" s="29"/>
      <c r="D61" s="42" t="s">
        <v>49</v>
      </c>
      <c r="E61" s="32"/>
      <c r="F61" s="109" t="s">
        <v>50</v>
      </c>
      <c r="G61" s="42" t="s">
        <v>49</v>
      </c>
      <c r="H61" s="32"/>
      <c r="I61" s="32"/>
      <c r="J61" s="110" t="s">
        <v>50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29"/>
      <c r="B65" s="30"/>
      <c r="C65" s="29"/>
      <c r="D65" s="40" t="s">
        <v>51</v>
      </c>
      <c r="E65" s="43"/>
      <c r="F65" s="43"/>
      <c r="G65" s="40" t="s">
        <v>52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29"/>
      <c r="B76" s="30"/>
      <c r="C76" s="29"/>
      <c r="D76" s="42" t="s">
        <v>49</v>
      </c>
      <c r="E76" s="32"/>
      <c r="F76" s="109" t="s">
        <v>50</v>
      </c>
      <c r="G76" s="42" t="s">
        <v>49</v>
      </c>
      <c r="H76" s="32"/>
      <c r="I76" s="32"/>
      <c r="J76" s="110" t="s">
        <v>50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125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15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23" t="str">
        <f>E7</f>
        <v>PD Žakovce, MK a IS pre IBV 22RD</v>
      </c>
      <c r="F85" s="224"/>
      <c r="G85" s="224"/>
      <c r="H85" s="224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123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85" t="str">
        <f>E9</f>
        <v>08 - SO 08 NN rozvody</v>
      </c>
      <c r="F87" s="225"/>
      <c r="G87" s="225"/>
      <c r="H87" s="225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19</v>
      </c>
      <c r="D89" s="29"/>
      <c r="E89" s="29"/>
      <c r="F89" s="22" t="str">
        <f>F12</f>
        <v>Žakovce</v>
      </c>
      <c r="G89" s="29"/>
      <c r="H89" s="29"/>
      <c r="I89" s="24" t="s">
        <v>21</v>
      </c>
      <c r="J89" s="52" t="str">
        <f>IF(J12="","",J12)</f>
        <v>Vyplň údaj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25.7" customHeight="1">
      <c r="A91" s="29"/>
      <c r="B91" s="30"/>
      <c r="C91" s="24" t="s">
        <v>22</v>
      </c>
      <c r="D91" s="29"/>
      <c r="E91" s="29"/>
      <c r="F91" s="22" t="str">
        <f>E15</f>
        <v>Obec Žakovce</v>
      </c>
      <c r="G91" s="29"/>
      <c r="H91" s="29"/>
      <c r="I91" s="24" t="s">
        <v>28</v>
      </c>
      <c r="J91" s="27" t="str">
        <f>E21</f>
        <v>ISPO spol. s r.o. inž. stavby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>Macura M.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1" t="s">
        <v>126</v>
      </c>
      <c r="D94" s="103"/>
      <c r="E94" s="103"/>
      <c r="F94" s="103"/>
      <c r="G94" s="103"/>
      <c r="H94" s="103"/>
      <c r="I94" s="103"/>
      <c r="J94" s="112" t="s">
        <v>127</v>
      </c>
      <c r="K94" s="103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13" t="s">
        <v>128</v>
      </c>
      <c r="D96" s="29"/>
      <c r="E96" s="29"/>
      <c r="F96" s="29"/>
      <c r="G96" s="29"/>
      <c r="H96" s="29"/>
      <c r="I96" s="29"/>
      <c r="J96" s="68">
        <f>J122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129</v>
      </c>
    </row>
    <row r="97" spans="1:31" s="9" customFormat="1" ht="24.95" customHeight="1">
      <c r="B97" s="114"/>
      <c r="D97" s="115" t="s">
        <v>130</v>
      </c>
      <c r="E97" s="116"/>
      <c r="F97" s="116"/>
      <c r="G97" s="116"/>
      <c r="H97" s="116"/>
      <c r="I97" s="116"/>
      <c r="J97" s="117">
        <f>J123</f>
        <v>0</v>
      </c>
      <c r="L97" s="114"/>
    </row>
    <row r="98" spans="1:31" s="10" customFormat="1" ht="19.899999999999999" customHeight="1">
      <c r="B98" s="118"/>
      <c r="D98" s="119" t="s">
        <v>131</v>
      </c>
      <c r="E98" s="120"/>
      <c r="F98" s="120"/>
      <c r="G98" s="120"/>
      <c r="H98" s="120"/>
      <c r="I98" s="120"/>
      <c r="J98" s="121">
        <f>J124</f>
        <v>0</v>
      </c>
      <c r="L98" s="118"/>
    </row>
    <row r="99" spans="1:31" s="10" customFormat="1" ht="19.899999999999999" customHeight="1">
      <c r="B99" s="118"/>
      <c r="D99" s="119" t="s">
        <v>137</v>
      </c>
      <c r="E99" s="120"/>
      <c r="F99" s="120"/>
      <c r="G99" s="120"/>
      <c r="H99" s="120"/>
      <c r="I99" s="120"/>
      <c r="J99" s="121">
        <f>J126</f>
        <v>0</v>
      </c>
      <c r="L99" s="118"/>
    </row>
    <row r="100" spans="1:31" s="9" customFormat="1" ht="24.95" customHeight="1">
      <c r="B100" s="114"/>
      <c r="D100" s="115" t="s">
        <v>1050</v>
      </c>
      <c r="E100" s="116"/>
      <c r="F100" s="116"/>
      <c r="G100" s="116"/>
      <c r="H100" s="116"/>
      <c r="I100" s="116"/>
      <c r="J100" s="117">
        <f>J128</f>
        <v>0</v>
      </c>
      <c r="L100" s="114"/>
    </row>
    <row r="101" spans="1:31" s="10" customFormat="1" ht="19.899999999999999" customHeight="1">
      <c r="B101" s="118"/>
      <c r="D101" s="119" t="s">
        <v>1557</v>
      </c>
      <c r="E101" s="120"/>
      <c r="F101" s="120"/>
      <c r="G101" s="120"/>
      <c r="H101" s="120"/>
      <c r="I101" s="120"/>
      <c r="J101" s="121">
        <f>J129</f>
        <v>0</v>
      </c>
      <c r="L101" s="118"/>
    </row>
    <row r="102" spans="1:31" s="10" customFormat="1" ht="19.899999999999999" customHeight="1">
      <c r="B102" s="118"/>
      <c r="D102" s="119" t="s">
        <v>1558</v>
      </c>
      <c r="E102" s="120"/>
      <c r="F102" s="120"/>
      <c r="G102" s="120"/>
      <c r="H102" s="120"/>
      <c r="I102" s="120"/>
      <c r="J102" s="121">
        <f>J212</f>
        <v>0</v>
      </c>
      <c r="L102" s="118"/>
    </row>
    <row r="103" spans="1:31" s="2" customFormat="1" ht="21.75" customHeight="1">
      <c r="A103" s="29"/>
      <c r="B103" s="30"/>
      <c r="C103" s="29"/>
      <c r="D103" s="29"/>
      <c r="E103" s="29"/>
      <c r="F103" s="29"/>
      <c r="G103" s="29"/>
      <c r="H103" s="29"/>
      <c r="I103" s="29"/>
      <c r="J103" s="29"/>
      <c r="K103" s="29"/>
      <c r="L103" s="3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pans="1:31" s="2" customFormat="1" ht="6.95" customHeight="1">
      <c r="A104" s="29"/>
      <c r="B104" s="44"/>
      <c r="C104" s="45"/>
      <c r="D104" s="45"/>
      <c r="E104" s="45"/>
      <c r="F104" s="45"/>
      <c r="G104" s="45"/>
      <c r="H104" s="45"/>
      <c r="I104" s="45"/>
      <c r="J104" s="45"/>
      <c r="K104" s="45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8" spans="1:31" s="2" customFormat="1" ht="6.95" customHeight="1">
      <c r="A108" s="29"/>
      <c r="B108" s="46"/>
      <c r="C108" s="47"/>
      <c r="D108" s="47"/>
      <c r="E108" s="47"/>
      <c r="F108" s="47"/>
      <c r="G108" s="47"/>
      <c r="H108" s="47"/>
      <c r="I108" s="47"/>
      <c r="J108" s="47"/>
      <c r="K108" s="47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24.95" customHeight="1">
      <c r="A109" s="29"/>
      <c r="B109" s="30"/>
      <c r="C109" s="18" t="s">
        <v>143</v>
      </c>
      <c r="D109" s="29"/>
      <c r="E109" s="29"/>
      <c r="F109" s="29"/>
      <c r="G109" s="29"/>
      <c r="H109" s="29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6.95" customHeight="1">
      <c r="A110" s="29"/>
      <c r="B110" s="30"/>
      <c r="C110" s="29"/>
      <c r="D110" s="29"/>
      <c r="E110" s="29"/>
      <c r="F110" s="29"/>
      <c r="G110" s="29"/>
      <c r="H110" s="29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2" customHeight="1">
      <c r="A111" s="29"/>
      <c r="B111" s="30"/>
      <c r="C111" s="24" t="s">
        <v>15</v>
      </c>
      <c r="D111" s="29"/>
      <c r="E111" s="29"/>
      <c r="F111" s="29"/>
      <c r="G111" s="29"/>
      <c r="H111" s="29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6.5" customHeight="1">
      <c r="A112" s="29"/>
      <c r="B112" s="30"/>
      <c r="C112" s="29"/>
      <c r="D112" s="29"/>
      <c r="E112" s="223" t="str">
        <f>E7</f>
        <v>PD Žakovce, MK a IS pre IBV 22RD</v>
      </c>
      <c r="F112" s="224"/>
      <c r="G112" s="224"/>
      <c r="H112" s="224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>
      <c r="A113" s="29"/>
      <c r="B113" s="30"/>
      <c r="C113" s="24" t="s">
        <v>123</v>
      </c>
      <c r="D113" s="29"/>
      <c r="E113" s="29"/>
      <c r="F113" s="29"/>
      <c r="G113" s="29"/>
      <c r="H113" s="29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6.5" customHeight="1">
      <c r="A114" s="29"/>
      <c r="B114" s="30"/>
      <c r="C114" s="29"/>
      <c r="D114" s="29"/>
      <c r="E114" s="185" t="str">
        <f>E9</f>
        <v>08 - SO 08 NN rozvody</v>
      </c>
      <c r="F114" s="225"/>
      <c r="G114" s="225"/>
      <c r="H114" s="225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6.95" customHeight="1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2" customHeight="1">
      <c r="A116" s="29"/>
      <c r="B116" s="30"/>
      <c r="C116" s="24" t="s">
        <v>19</v>
      </c>
      <c r="D116" s="29"/>
      <c r="E116" s="29"/>
      <c r="F116" s="22" t="str">
        <f>F12</f>
        <v>Žakovce</v>
      </c>
      <c r="G116" s="29"/>
      <c r="H116" s="29"/>
      <c r="I116" s="24" t="s">
        <v>21</v>
      </c>
      <c r="J116" s="52" t="str">
        <f>IF(J12="","",J12)</f>
        <v>Vyplň údaj</v>
      </c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6.95" customHeight="1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25.7" customHeight="1">
      <c r="A118" s="29"/>
      <c r="B118" s="30"/>
      <c r="C118" s="24" t="s">
        <v>22</v>
      </c>
      <c r="D118" s="29"/>
      <c r="E118" s="29"/>
      <c r="F118" s="22" t="str">
        <f>E15</f>
        <v>Obec Žakovce</v>
      </c>
      <c r="G118" s="29"/>
      <c r="H118" s="29"/>
      <c r="I118" s="24" t="s">
        <v>28</v>
      </c>
      <c r="J118" s="27" t="str">
        <f>E21</f>
        <v>ISPO spol. s r.o. inž. stavby</v>
      </c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5.2" customHeight="1">
      <c r="A119" s="29"/>
      <c r="B119" s="30"/>
      <c r="C119" s="24" t="s">
        <v>26</v>
      </c>
      <c r="D119" s="29"/>
      <c r="E119" s="29"/>
      <c r="F119" s="22" t="str">
        <f>IF(E18="","",E18)</f>
        <v>Vyplň údaj</v>
      </c>
      <c r="G119" s="29"/>
      <c r="H119" s="29"/>
      <c r="I119" s="24" t="s">
        <v>31</v>
      </c>
      <c r="J119" s="27" t="str">
        <f>E24</f>
        <v>Macura M.</v>
      </c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0.35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11" customFormat="1" ht="29.25" customHeight="1">
      <c r="A121" s="122"/>
      <c r="B121" s="123"/>
      <c r="C121" s="124" t="s">
        <v>144</v>
      </c>
      <c r="D121" s="125" t="s">
        <v>59</v>
      </c>
      <c r="E121" s="125" t="s">
        <v>55</v>
      </c>
      <c r="F121" s="125" t="s">
        <v>56</v>
      </c>
      <c r="G121" s="125" t="s">
        <v>145</v>
      </c>
      <c r="H121" s="125" t="s">
        <v>146</v>
      </c>
      <c r="I121" s="125" t="s">
        <v>147</v>
      </c>
      <c r="J121" s="126" t="s">
        <v>127</v>
      </c>
      <c r="K121" s="127" t="s">
        <v>148</v>
      </c>
      <c r="L121" s="128"/>
      <c r="M121" s="59" t="s">
        <v>1</v>
      </c>
      <c r="N121" s="60" t="s">
        <v>38</v>
      </c>
      <c r="O121" s="60" t="s">
        <v>149</v>
      </c>
      <c r="P121" s="60" t="s">
        <v>150</v>
      </c>
      <c r="Q121" s="60" t="s">
        <v>151</v>
      </c>
      <c r="R121" s="60" t="s">
        <v>152</v>
      </c>
      <c r="S121" s="60" t="s">
        <v>153</v>
      </c>
      <c r="T121" s="61" t="s">
        <v>154</v>
      </c>
      <c r="U121" s="122"/>
      <c r="V121" s="122"/>
      <c r="W121" s="122"/>
      <c r="X121" s="122"/>
      <c r="Y121" s="122"/>
      <c r="Z121" s="122"/>
      <c r="AA121" s="122"/>
      <c r="AB121" s="122"/>
      <c r="AC121" s="122"/>
      <c r="AD121" s="122"/>
      <c r="AE121" s="122"/>
    </row>
    <row r="122" spans="1:65" s="2" customFormat="1" ht="22.9" customHeight="1">
      <c r="A122" s="29"/>
      <c r="B122" s="30"/>
      <c r="C122" s="66" t="s">
        <v>128</v>
      </c>
      <c r="D122" s="29"/>
      <c r="E122" s="29"/>
      <c r="F122" s="29"/>
      <c r="G122" s="29"/>
      <c r="H122" s="29"/>
      <c r="I122" s="29"/>
      <c r="J122" s="129">
        <f>BK122</f>
        <v>0</v>
      </c>
      <c r="K122" s="29"/>
      <c r="L122" s="30"/>
      <c r="M122" s="62"/>
      <c r="N122" s="53"/>
      <c r="O122" s="63"/>
      <c r="P122" s="130">
        <f>P123+P128</f>
        <v>0</v>
      </c>
      <c r="Q122" s="63"/>
      <c r="R122" s="130">
        <f>R123+R128</f>
        <v>250.14490000000001</v>
      </c>
      <c r="S122" s="63"/>
      <c r="T122" s="131">
        <f>T123+T128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T122" s="14" t="s">
        <v>73</v>
      </c>
      <c r="AU122" s="14" t="s">
        <v>129</v>
      </c>
      <c r="BK122" s="132">
        <f>BK123+BK128</f>
        <v>0</v>
      </c>
    </row>
    <row r="123" spans="1:65" s="12" customFormat="1" ht="25.9" customHeight="1">
      <c r="B123" s="133"/>
      <c r="D123" s="134" t="s">
        <v>73</v>
      </c>
      <c r="E123" s="135" t="s">
        <v>155</v>
      </c>
      <c r="F123" s="135" t="s">
        <v>156</v>
      </c>
      <c r="I123" s="136"/>
      <c r="J123" s="137">
        <f>BK123</f>
        <v>0</v>
      </c>
      <c r="L123" s="133"/>
      <c r="M123" s="138"/>
      <c r="N123" s="139"/>
      <c r="O123" s="139"/>
      <c r="P123" s="140">
        <f>P124+P126</f>
        <v>0</v>
      </c>
      <c r="Q123" s="139"/>
      <c r="R123" s="140">
        <f>R124+R126</f>
        <v>0</v>
      </c>
      <c r="S123" s="139"/>
      <c r="T123" s="141">
        <f>T124+T126</f>
        <v>0</v>
      </c>
      <c r="AR123" s="134" t="s">
        <v>82</v>
      </c>
      <c r="AT123" s="142" t="s">
        <v>73</v>
      </c>
      <c r="AU123" s="142" t="s">
        <v>74</v>
      </c>
      <c r="AY123" s="134" t="s">
        <v>157</v>
      </c>
      <c r="BK123" s="143">
        <f>BK124+BK126</f>
        <v>0</v>
      </c>
    </row>
    <row r="124" spans="1:65" s="12" customFormat="1" ht="22.9" customHeight="1">
      <c r="B124" s="133"/>
      <c r="D124" s="134" t="s">
        <v>73</v>
      </c>
      <c r="E124" s="144" t="s">
        <v>82</v>
      </c>
      <c r="F124" s="144" t="s">
        <v>158</v>
      </c>
      <c r="I124" s="136"/>
      <c r="J124" s="145">
        <f>BK124</f>
        <v>0</v>
      </c>
      <c r="L124" s="133"/>
      <c r="M124" s="138"/>
      <c r="N124" s="139"/>
      <c r="O124" s="139"/>
      <c r="P124" s="140">
        <f>P125</f>
        <v>0</v>
      </c>
      <c r="Q124" s="139"/>
      <c r="R124" s="140">
        <f>R125</f>
        <v>0</v>
      </c>
      <c r="S124" s="139"/>
      <c r="T124" s="141">
        <f>T125</f>
        <v>0</v>
      </c>
      <c r="AR124" s="134" t="s">
        <v>82</v>
      </c>
      <c r="AT124" s="142" t="s">
        <v>73</v>
      </c>
      <c r="AU124" s="142" t="s">
        <v>82</v>
      </c>
      <c r="AY124" s="134" t="s">
        <v>157</v>
      </c>
      <c r="BK124" s="143">
        <f>BK125</f>
        <v>0</v>
      </c>
    </row>
    <row r="125" spans="1:65" s="2" customFormat="1" ht="24">
      <c r="A125" s="29"/>
      <c r="B125" s="146"/>
      <c r="C125" s="147" t="s">
        <v>82</v>
      </c>
      <c r="D125" s="147" t="s">
        <v>159</v>
      </c>
      <c r="E125" s="148" t="s">
        <v>237</v>
      </c>
      <c r="F125" s="149" t="s">
        <v>238</v>
      </c>
      <c r="G125" s="150" t="s">
        <v>227</v>
      </c>
      <c r="H125" s="151">
        <v>166.65199999999999</v>
      </c>
      <c r="I125" s="152"/>
      <c r="J125" s="153">
        <f>ROUND(I125*H125,2)</f>
        <v>0</v>
      </c>
      <c r="K125" s="154"/>
      <c r="L125" s="30"/>
      <c r="M125" s="155" t="s">
        <v>1</v>
      </c>
      <c r="N125" s="156" t="s">
        <v>40</v>
      </c>
      <c r="O125" s="55"/>
      <c r="P125" s="157">
        <f>O125*H125</f>
        <v>0</v>
      </c>
      <c r="Q125" s="157">
        <v>0</v>
      </c>
      <c r="R125" s="157">
        <f>Q125*H125</f>
        <v>0</v>
      </c>
      <c r="S125" s="157">
        <v>0</v>
      </c>
      <c r="T125" s="158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59" t="s">
        <v>163</v>
      </c>
      <c r="AT125" s="159" t="s">
        <v>159</v>
      </c>
      <c r="AU125" s="159" t="s">
        <v>102</v>
      </c>
      <c r="AY125" s="14" t="s">
        <v>157</v>
      </c>
      <c r="BE125" s="160">
        <f>IF(N125="základná",J125,0)</f>
        <v>0</v>
      </c>
      <c r="BF125" s="160">
        <f>IF(N125="znížená",J125,0)</f>
        <v>0</v>
      </c>
      <c r="BG125" s="160">
        <f>IF(N125="zákl. prenesená",J125,0)</f>
        <v>0</v>
      </c>
      <c r="BH125" s="160">
        <f>IF(N125="zníž. prenesená",J125,0)</f>
        <v>0</v>
      </c>
      <c r="BI125" s="160">
        <f>IF(N125="nulová",J125,0)</f>
        <v>0</v>
      </c>
      <c r="BJ125" s="14" t="s">
        <v>102</v>
      </c>
      <c r="BK125" s="160">
        <f>ROUND(I125*H125,2)</f>
        <v>0</v>
      </c>
      <c r="BL125" s="14" t="s">
        <v>163</v>
      </c>
      <c r="BM125" s="159" t="s">
        <v>1559</v>
      </c>
    </row>
    <row r="126" spans="1:65" s="12" customFormat="1" ht="22.9" customHeight="1">
      <c r="B126" s="133"/>
      <c r="D126" s="134" t="s">
        <v>73</v>
      </c>
      <c r="E126" s="144" t="s">
        <v>193</v>
      </c>
      <c r="F126" s="144" t="s">
        <v>435</v>
      </c>
      <c r="I126" s="136"/>
      <c r="J126" s="145">
        <f>BK126</f>
        <v>0</v>
      </c>
      <c r="L126" s="133"/>
      <c r="M126" s="138"/>
      <c r="N126" s="139"/>
      <c r="O126" s="139"/>
      <c r="P126" s="140">
        <f>P127</f>
        <v>0</v>
      </c>
      <c r="Q126" s="139"/>
      <c r="R126" s="140">
        <f>R127</f>
        <v>0</v>
      </c>
      <c r="S126" s="139"/>
      <c r="T126" s="141">
        <f>T127</f>
        <v>0</v>
      </c>
      <c r="AR126" s="134" t="s">
        <v>82</v>
      </c>
      <c r="AT126" s="142" t="s">
        <v>73</v>
      </c>
      <c r="AU126" s="142" t="s">
        <v>82</v>
      </c>
      <c r="AY126" s="134" t="s">
        <v>157</v>
      </c>
      <c r="BK126" s="143">
        <f>BK127</f>
        <v>0</v>
      </c>
    </row>
    <row r="127" spans="1:65" s="2" customFormat="1" ht="24">
      <c r="A127" s="29"/>
      <c r="B127" s="146"/>
      <c r="C127" s="147" t="s">
        <v>102</v>
      </c>
      <c r="D127" s="147" t="s">
        <v>159</v>
      </c>
      <c r="E127" s="148" t="s">
        <v>1560</v>
      </c>
      <c r="F127" s="149" t="s">
        <v>1561</v>
      </c>
      <c r="G127" s="150" t="s">
        <v>665</v>
      </c>
      <c r="H127" s="151">
        <v>10</v>
      </c>
      <c r="I127" s="152"/>
      <c r="J127" s="153">
        <f>ROUND(I127*H127,2)</f>
        <v>0</v>
      </c>
      <c r="K127" s="154"/>
      <c r="L127" s="30"/>
      <c r="M127" s="155" t="s">
        <v>1</v>
      </c>
      <c r="N127" s="156" t="s">
        <v>40</v>
      </c>
      <c r="O127" s="55"/>
      <c r="P127" s="157">
        <f>O127*H127</f>
        <v>0</v>
      </c>
      <c r="Q127" s="157">
        <v>0</v>
      </c>
      <c r="R127" s="157">
        <f>Q127*H127</f>
        <v>0</v>
      </c>
      <c r="S127" s="157">
        <v>0</v>
      </c>
      <c r="T127" s="158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59" t="s">
        <v>163</v>
      </c>
      <c r="AT127" s="159" t="s">
        <v>159</v>
      </c>
      <c r="AU127" s="159" t="s">
        <v>102</v>
      </c>
      <c r="AY127" s="14" t="s">
        <v>157</v>
      </c>
      <c r="BE127" s="160">
        <f>IF(N127="základná",J127,0)</f>
        <v>0</v>
      </c>
      <c r="BF127" s="160">
        <f>IF(N127="znížená",J127,0)</f>
        <v>0</v>
      </c>
      <c r="BG127" s="160">
        <f>IF(N127="zákl. prenesená",J127,0)</f>
        <v>0</v>
      </c>
      <c r="BH127" s="160">
        <f>IF(N127="zníž. prenesená",J127,0)</f>
        <v>0</v>
      </c>
      <c r="BI127" s="160">
        <f>IF(N127="nulová",J127,0)</f>
        <v>0</v>
      </c>
      <c r="BJ127" s="14" t="s">
        <v>102</v>
      </c>
      <c r="BK127" s="160">
        <f>ROUND(I127*H127,2)</f>
        <v>0</v>
      </c>
      <c r="BL127" s="14" t="s">
        <v>163</v>
      </c>
      <c r="BM127" s="159" t="s">
        <v>1562</v>
      </c>
    </row>
    <row r="128" spans="1:65" s="12" customFormat="1" ht="25.9" customHeight="1">
      <c r="B128" s="133"/>
      <c r="D128" s="134" t="s">
        <v>73</v>
      </c>
      <c r="E128" s="135" t="s">
        <v>224</v>
      </c>
      <c r="F128" s="135" t="s">
        <v>1262</v>
      </c>
      <c r="I128" s="136"/>
      <c r="J128" s="137">
        <f>BK128</f>
        <v>0</v>
      </c>
      <c r="L128" s="133"/>
      <c r="M128" s="138"/>
      <c r="N128" s="139"/>
      <c r="O128" s="139"/>
      <c r="P128" s="140">
        <f>P129+P212</f>
        <v>0</v>
      </c>
      <c r="Q128" s="139"/>
      <c r="R128" s="140">
        <f>R129+R212</f>
        <v>250.14490000000001</v>
      </c>
      <c r="S128" s="139"/>
      <c r="T128" s="141">
        <f>T129+T212</f>
        <v>0</v>
      </c>
      <c r="AR128" s="134" t="s">
        <v>168</v>
      </c>
      <c r="AT128" s="142" t="s">
        <v>73</v>
      </c>
      <c r="AU128" s="142" t="s">
        <v>74</v>
      </c>
      <c r="AY128" s="134" t="s">
        <v>157</v>
      </c>
      <c r="BK128" s="143">
        <f>BK129+BK212</f>
        <v>0</v>
      </c>
    </row>
    <row r="129" spans="1:65" s="12" customFormat="1" ht="22.9" customHeight="1">
      <c r="B129" s="133"/>
      <c r="D129" s="134" t="s">
        <v>73</v>
      </c>
      <c r="E129" s="144" t="s">
        <v>1563</v>
      </c>
      <c r="F129" s="144" t="s">
        <v>1564</v>
      </c>
      <c r="I129" s="136"/>
      <c r="J129" s="145">
        <f>BK129</f>
        <v>0</v>
      </c>
      <c r="L129" s="133"/>
      <c r="M129" s="138"/>
      <c r="N129" s="139"/>
      <c r="O129" s="139"/>
      <c r="P129" s="140">
        <f>SUM(P130:P211)</f>
        <v>0</v>
      </c>
      <c r="Q129" s="139"/>
      <c r="R129" s="140">
        <f>SUM(R130:R211)</f>
        <v>4.6687700000000003</v>
      </c>
      <c r="S129" s="139"/>
      <c r="T129" s="141">
        <f>SUM(T130:T211)</f>
        <v>0</v>
      </c>
      <c r="AR129" s="134" t="s">
        <v>168</v>
      </c>
      <c r="AT129" s="142" t="s">
        <v>73</v>
      </c>
      <c r="AU129" s="142" t="s">
        <v>82</v>
      </c>
      <c r="AY129" s="134" t="s">
        <v>157</v>
      </c>
      <c r="BK129" s="143">
        <f>SUM(BK130:BK211)</f>
        <v>0</v>
      </c>
    </row>
    <row r="130" spans="1:65" s="2" customFormat="1" ht="21.75" customHeight="1">
      <c r="A130" s="29"/>
      <c r="B130" s="146"/>
      <c r="C130" s="147" t="s">
        <v>168</v>
      </c>
      <c r="D130" s="147" t="s">
        <v>159</v>
      </c>
      <c r="E130" s="148" t="s">
        <v>1565</v>
      </c>
      <c r="F130" s="149" t="s">
        <v>1566</v>
      </c>
      <c r="G130" s="150" t="s">
        <v>171</v>
      </c>
      <c r="H130" s="151">
        <v>12</v>
      </c>
      <c r="I130" s="152"/>
      <c r="J130" s="153">
        <f t="shared" ref="J130:J161" si="0">ROUND(I130*H130,2)</f>
        <v>0</v>
      </c>
      <c r="K130" s="154"/>
      <c r="L130" s="30"/>
      <c r="M130" s="155" t="s">
        <v>1</v>
      </c>
      <c r="N130" s="156" t="s">
        <v>40</v>
      </c>
      <c r="O130" s="55"/>
      <c r="P130" s="157">
        <f t="shared" ref="P130:P161" si="1">O130*H130</f>
        <v>0</v>
      </c>
      <c r="Q130" s="157">
        <v>0</v>
      </c>
      <c r="R130" s="157">
        <f t="shared" ref="R130:R161" si="2">Q130*H130</f>
        <v>0</v>
      </c>
      <c r="S130" s="157">
        <v>0</v>
      </c>
      <c r="T130" s="158">
        <f t="shared" ref="T130:T161" si="3"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59" t="s">
        <v>418</v>
      </c>
      <c r="AT130" s="159" t="s">
        <v>159</v>
      </c>
      <c r="AU130" s="159" t="s">
        <v>102</v>
      </c>
      <c r="AY130" s="14" t="s">
        <v>157</v>
      </c>
      <c r="BE130" s="160">
        <f t="shared" ref="BE130:BE161" si="4">IF(N130="základná",J130,0)</f>
        <v>0</v>
      </c>
      <c r="BF130" s="160">
        <f t="shared" ref="BF130:BF161" si="5">IF(N130="znížená",J130,0)</f>
        <v>0</v>
      </c>
      <c r="BG130" s="160">
        <f t="shared" ref="BG130:BG161" si="6">IF(N130="zákl. prenesená",J130,0)</f>
        <v>0</v>
      </c>
      <c r="BH130" s="160">
        <f t="shared" ref="BH130:BH161" si="7">IF(N130="zníž. prenesená",J130,0)</f>
        <v>0</v>
      </c>
      <c r="BI130" s="160">
        <f t="shared" ref="BI130:BI161" si="8">IF(N130="nulová",J130,0)</f>
        <v>0</v>
      </c>
      <c r="BJ130" s="14" t="s">
        <v>102</v>
      </c>
      <c r="BK130" s="160">
        <f t="shared" ref="BK130:BK161" si="9">ROUND(I130*H130,2)</f>
        <v>0</v>
      </c>
      <c r="BL130" s="14" t="s">
        <v>418</v>
      </c>
      <c r="BM130" s="159" t="s">
        <v>1567</v>
      </c>
    </row>
    <row r="131" spans="1:65" s="2" customFormat="1" ht="16.5" customHeight="1">
      <c r="A131" s="29"/>
      <c r="B131" s="146"/>
      <c r="C131" s="161" t="s">
        <v>163</v>
      </c>
      <c r="D131" s="161" t="s">
        <v>224</v>
      </c>
      <c r="E131" s="162" t="s">
        <v>1568</v>
      </c>
      <c r="F131" s="163" t="s">
        <v>1569</v>
      </c>
      <c r="G131" s="164" t="s">
        <v>171</v>
      </c>
      <c r="H131" s="165">
        <v>12</v>
      </c>
      <c r="I131" s="166"/>
      <c r="J131" s="167">
        <f t="shared" si="0"/>
        <v>0</v>
      </c>
      <c r="K131" s="168"/>
      <c r="L131" s="169"/>
      <c r="M131" s="170" t="s">
        <v>1</v>
      </c>
      <c r="N131" s="171" t="s">
        <v>40</v>
      </c>
      <c r="O131" s="55"/>
      <c r="P131" s="157">
        <f t="shared" si="1"/>
        <v>0</v>
      </c>
      <c r="Q131" s="157">
        <v>1.3999999999999999E-4</v>
      </c>
      <c r="R131" s="157">
        <f t="shared" si="2"/>
        <v>1.6800000000000001E-3</v>
      </c>
      <c r="S131" s="157">
        <v>0</v>
      </c>
      <c r="T131" s="158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59" t="s">
        <v>1093</v>
      </c>
      <c r="AT131" s="159" t="s">
        <v>224</v>
      </c>
      <c r="AU131" s="159" t="s">
        <v>102</v>
      </c>
      <c r="AY131" s="14" t="s">
        <v>157</v>
      </c>
      <c r="BE131" s="160">
        <f t="shared" si="4"/>
        <v>0</v>
      </c>
      <c r="BF131" s="160">
        <f t="shared" si="5"/>
        <v>0</v>
      </c>
      <c r="BG131" s="160">
        <f t="shared" si="6"/>
        <v>0</v>
      </c>
      <c r="BH131" s="160">
        <f t="shared" si="7"/>
        <v>0</v>
      </c>
      <c r="BI131" s="160">
        <f t="shared" si="8"/>
        <v>0</v>
      </c>
      <c r="BJ131" s="14" t="s">
        <v>102</v>
      </c>
      <c r="BK131" s="160">
        <f t="shared" si="9"/>
        <v>0</v>
      </c>
      <c r="BL131" s="14" t="s">
        <v>1093</v>
      </c>
      <c r="BM131" s="159" t="s">
        <v>1570</v>
      </c>
    </row>
    <row r="132" spans="1:65" s="2" customFormat="1" ht="16.5" customHeight="1">
      <c r="A132" s="29"/>
      <c r="B132" s="146"/>
      <c r="C132" s="161" t="s">
        <v>177</v>
      </c>
      <c r="D132" s="161" t="s">
        <v>224</v>
      </c>
      <c r="E132" s="162" t="s">
        <v>1571</v>
      </c>
      <c r="F132" s="163" t="s">
        <v>1572</v>
      </c>
      <c r="G132" s="164" t="s">
        <v>342</v>
      </c>
      <c r="H132" s="165">
        <v>6</v>
      </c>
      <c r="I132" s="166"/>
      <c r="J132" s="167">
        <f t="shared" si="0"/>
        <v>0</v>
      </c>
      <c r="K132" s="168"/>
      <c r="L132" s="169"/>
      <c r="M132" s="170" t="s">
        <v>1</v>
      </c>
      <c r="N132" s="171" t="s">
        <v>40</v>
      </c>
      <c r="O132" s="55"/>
      <c r="P132" s="157">
        <f t="shared" si="1"/>
        <v>0</v>
      </c>
      <c r="Q132" s="157">
        <v>1.9E-3</v>
      </c>
      <c r="R132" s="157">
        <f t="shared" si="2"/>
        <v>1.14E-2</v>
      </c>
      <c r="S132" s="157">
        <v>0</v>
      </c>
      <c r="T132" s="158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9" t="s">
        <v>1093</v>
      </c>
      <c r="AT132" s="159" t="s">
        <v>224</v>
      </c>
      <c r="AU132" s="159" t="s">
        <v>102</v>
      </c>
      <c r="AY132" s="14" t="s">
        <v>157</v>
      </c>
      <c r="BE132" s="160">
        <f t="shared" si="4"/>
        <v>0</v>
      </c>
      <c r="BF132" s="160">
        <f t="shared" si="5"/>
        <v>0</v>
      </c>
      <c r="BG132" s="160">
        <f t="shared" si="6"/>
        <v>0</v>
      </c>
      <c r="BH132" s="160">
        <f t="shared" si="7"/>
        <v>0</v>
      </c>
      <c r="BI132" s="160">
        <f t="shared" si="8"/>
        <v>0</v>
      </c>
      <c r="BJ132" s="14" t="s">
        <v>102</v>
      </c>
      <c r="BK132" s="160">
        <f t="shared" si="9"/>
        <v>0</v>
      </c>
      <c r="BL132" s="14" t="s">
        <v>1093</v>
      </c>
      <c r="BM132" s="159" t="s">
        <v>1573</v>
      </c>
    </row>
    <row r="133" spans="1:65" s="2" customFormat="1" ht="24">
      <c r="A133" s="29"/>
      <c r="B133" s="146"/>
      <c r="C133" s="161" t="s">
        <v>181</v>
      </c>
      <c r="D133" s="161" t="s">
        <v>224</v>
      </c>
      <c r="E133" s="162" t="s">
        <v>1574</v>
      </c>
      <c r="F133" s="163" t="s">
        <v>1575</v>
      </c>
      <c r="G133" s="164" t="s">
        <v>342</v>
      </c>
      <c r="H133" s="165">
        <v>2</v>
      </c>
      <c r="I133" s="166"/>
      <c r="J133" s="167">
        <f t="shared" si="0"/>
        <v>0</v>
      </c>
      <c r="K133" s="168"/>
      <c r="L133" s="169"/>
      <c r="M133" s="170" t="s">
        <v>1</v>
      </c>
      <c r="N133" s="171" t="s">
        <v>40</v>
      </c>
      <c r="O133" s="55"/>
      <c r="P133" s="157">
        <f t="shared" si="1"/>
        <v>0</v>
      </c>
      <c r="Q133" s="157">
        <v>5.0000000000000001E-4</v>
      </c>
      <c r="R133" s="157">
        <f t="shared" si="2"/>
        <v>1E-3</v>
      </c>
      <c r="S133" s="157">
        <v>0</v>
      </c>
      <c r="T133" s="158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9" t="s">
        <v>1093</v>
      </c>
      <c r="AT133" s="159" t="s">
        <v>224</v>
      </c>
      <c r="AU133" s="159" t="s">
        <v>102</v>
      </c>
      <c r="AY133" s="14" t="s">
        <v>157</v>
      </c>
      <c r="BE133" s="160">
        <f t="shared" si="4"/>
        <v>0</v>
      </c>
      <c r="BF133" s="160">
        <f t="shared" si="5"/>
        <v>0</v>
      </c>
      <c r="BG133" s="160">
        <f t="shared" si="6"/>
        <v>0</v>
      </c>
      <c r="BH133" s="160">
        <f t="shared" si="7"/>
        <v>0</v>
      </c>
      <c r="BI133" s="160">
        <f t="shared" si="8"/>
        <v>0</v>
      </c>
      <c r="BJ133" s="14" t="s">
        <v>102</v>
      </c>
      <c r="BK133" s="160">
        <f t="shared" si="9"/>
        <v>0</v>
      </c>
      <c r="BL133" s="14" t="s">
        <v>1093</v>
      </c>
      <c r="BM133" s="159" t="s">
        <v>1576</v>
      </c>
    </row>
    <row r="134" spans="1:65" s="2" customFormat="1" ht="16.5" customHeight="1">
      <c r="A134" s="29"/>
      <c r="B134" s="146"/>
      <c r="C134" s="161" t="s">
        <v>185</v>
      </c>
      <c r="D134" s="161" t="s">
        <v>224</v>
      </c>
      <c r="E134" s="162" t="s">
        <v>1577</v>
      </c>
      <c r="F134" s="163" t="s">
        <v>1578</v>
      </c>
      <c r="G134" s="164" t="s">
        <v>342</v>
      </c>
      <c r="H134" s="165">
        <v>4</v>
      </c>
      <c r="I134" s="166"/>
      <c r="J134" s="167">
        <f t="shared" si="0"/>
        <v>0</v>
      </c>
      <c r="K134" s="168"/>
      <c r="L134" s="169"/>
      <c r="M134" s="170" t="s">
        <v>1</v>
      </c>
      <c r="N134" s="171" t="s">
        <v>40</v>
      </c>
      <c r="O134" s="55"/>
      <c r="P134" s="157">
        <f t="shared" si="1"/>
        <v>0</v>
      </c>
      <c r="Q134" s="157">
        <v>0</v>
      </c>
      <c r="R134" s="157">
        <f t="shared" si="2"/>
        <v>0</v>
      </c>
      <c r="S134" s="157">
        <v>0</v>
      </c>
      <c r="T134" s="158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9" t="s">
        <v>1093</v>
      </c>
      <c r="AT134" s="159" t="s">
        <v>224</v>
      </c>
      <c r="AU134" s="159" t="s">
        <v>102</v>
      </c>
      <c r="AY134" s="14" t="s">
        <v>157</v>
      </c>
      <c r="BE134" s="160">
        <f t="shared" si="4"/>
        <v>0</v>
      </c>
      <c r="BF134" s="160">
        <f t="shared" si="5"/>
        <v>0</v>
      </c>
      <c r="BG134" s="160">
        <f t="shared" si="6"/>
        <v>0</v>
      </c>
      <c r="BH134" s="160">
        <f t="shared" si="7"/>
        <v>0</v>
      </c>
      <c r="BI134" s="160">
        <f t="shared" si="8"/>
        <v>0</v>
      </c>
      <c r="BJ134" s="14" t="s">
        <v>102</v>
      </c>
      <c r="BK134" s="160">
        <f t="shared" si="9"/>
        <v>0</v>
      </c>
      <c r="BL134" s="14" t="s">
        <v>1093</v>
      </c>
      <c r="BM134" s="159" t="s">
        <v>1579</v>
      </c>
    </row>
    <row r="135" spans="1:65" s="2" customFormat="1" ht="16.5" customHeight="1">
      <c r="A135" s="29"/>
      <c r="B135" s="146"/>
      <c r="C135" s="161" t="s">
        <v>189</v>
      </c>
      <c r="D135" s="161" t="s">
        <v>224</v>
      </c>
      <c r="E135" s="162" t="s">
        <v>1580</v>
      </c>
      <c r="F135" s="163" t="s">
        <v>1581</v>
      </c>
      <c r="G135" s="164" t="s">
        <v>342</v>
      </c>
      <c r="H135" s="165">
        <v>4</v>
      </c>
      <c r="I135" s="166"/>
      <c r="J135" s="167">
        <f t="shared" si="0"/>
        <v>0</v>
      </c>
      <c r="K135" s="168"/>
      <c r="L135" s="169"/>
      <c r="M135" s="170" t="s">
        <v>1</v>
      </c>
      <c r="N135" s="171" t="s">
        <v>40</v>
      </c>
      <c r="O135" s="55"/>
      <c r="P135" s="157">
        <f t="shared" si="1"/>
        <v>0</v>
      </c>
      <c r="Q135" s="157">
        <v>0</v>
      </c>
      <c r="R135" s="157">
        <f t="shared" si="2"/>
        <v>0</v>
      </c>
      <c r="S135" s="157">
        <v>0</v>
      </c>
      <c r="T135" s="158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9" t="s">
        <v>1093</v>
      </c>
      <c r="AT135" s="159" t="s">
        <v>224</v>
      </c>
      <c r="AU135" s="159" t="s">
        <v>102</v>
      </c>
      <c r="AY135" s="14" t="s">
        <v>157</v>
      </c>
      <c r="BE135" s="160">
        <f t="shared" si="4"/>
        <v>0</v>
      </c>
      <c r="BF135" s="160">
        <f t="shared" si="5"/>
        <v>0</v>
      </c>
      <c r="BG135" s="160">
        <f t="shared" si="6"/>
        <v>0</v>
      </c>
      <c r="BH135" s="160">
        <f t="shared" si="7"/>
        <v>0</v>
      </c>
      <c r="BI135" s="160">
        <f t="shared" si="8"/>
        <v>0</v>
      </c>
      <c r="BJ135" s="14" t="s">
        <v>102</v>
      </c>
      <c r="BK135" s="160">
        <f t="shared" si="9"/>
        <v>0</v>
      </c>
      <c r="BL135" s="14" t="s">
        <v>1093</v>
      </c>
      <c r="BM135" s="159" t="s">
        <v>1582</v>
      </c>
    </row>
    <row r="136" spans="1:65" s="2" customFormat="1" ht="24">
      <c r="A136" s="29"/>
      <c r="B136" s="146"/>
      <c r="C136" s="147" t="s">
        <v>193</v>
      </c>
      <c r="D136" s="147" t="s">
        <v>159</v>
      </c>
      <c r="E136" s="148" t="s">
        <v>1583</v>
      </c>
      <c r="F136" s="149" t="s">
        <v>1584</v>
      </c>
      <c r="G136" s="150" t="s">
        <v>171</v>
      </c>
      <c r="H136" s="151">
        <v>75</v>
      </c>
      <c r="I136" s="152"/>
      <c r="J136" s="153">
        <f t="shared" si="0"/>
        <v>0</v>
      </c>
      <c r="K136" s="154"/>
      <c r="L136" s="30"/>
      <c r="M136" s="155" t="s">
        <v>1</v>
      </c>
      <c r="N136" s="156" t="s">
        <v>40</v>
      </c>
      <c r="O136" s="55"/>
      <c r="P136" s="157">
        <f t="shared" si="1"/>
        <v>0</v>
      </c>
      <c r="Q136" s="157">
        <v>0</v>
      </c>
      <c r="R136" s="157">
        <f t="shared" si="2"/>
        <v>0</v>
      </c>
      <c r="S136" s="157">
        <v>0</v>
      </c>
      <c r="T136" s="158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9" t="s">
        <v>418</v>
      </c>
      <c r="AT136" s="159" t="s">
        <v>159</v>
      </c>
      <c r="AU136" s="159" t="s">
        <v>102</v>
      </c>
      <c r="AY136" s="14" t="s">
        <v>157</v>
      </c>
      <c r="BE136" s="160">
        <f t="shared" si="4"/>
        <v>0</v>
      </c>
      <c r="BF136" s="160">
        <f t="shared" si="5"/>
        <v>0</v>
      </c>
      <c r="BG136" s="160">
        <f t="shared" si="6"/>
        <v>0</v>
      </c>
      <c r="BH136" s="160">
        <f t="shared" si="7"/>
        <v>0</v>
      </c>
      <c r="BI136" s="160">
        <f t="shared" si="8"/>
        <v>0</v>
      </c>
      <c r="BJ136" s="14" t="s">
        <v>102</v>
      </c>
      <c r="BK136" s="160">
        <f t="shared" si="9"/>
        <v>0</v>
      </c>
      <c r="BL136" s="14" t="s">
        <v>418</v>
      </c>
      <c r="BM136" s="159" t="s">
        <v>1585</v>
      </c>
    </row>
    <row r="137" spans="1:65" s="2" customFormat="1" ht="21.75" customHeight="1">
      <c r="A137" s="29"/>
      <c r="B137" s="146"/>
      <c r="C137" s="161" t="s">
        <v>116</v>
      </c>
      <c r="D137" s="161" t="s">
        <v>224</v>
      </c>
      <c r="E137" s="162" t="s">
        <v>1586</v>
      </c>
      <c r="F137" s="163" t="s">
        <v>1587</v>
      </c>
      <c r="G137" s="164" t="s">
        <v>171</v>
      </c>
      <c r="H137" s="165">
        <v>75</v>
      </c>
      <c r="I137" s="166"/>
      <c r="J137" s="167">
        <f t="shared" si="0"/>
        <v>0</v>
      </c>
      <c r="K137" s="168"/>
      <c r="L137" s="169"/>
      <c r="M137" s="170" t="s">
        <v>1</v>
      </c>
      <c r="N137" s="171" t="s">
        <v>40</v>
      </c>
      <c r="O137" s="55"/>
      <c r="P137" s="157">
        <f t="shared" si="1"/>
        <v>0</v>
      </c>
      <c r="Q137" s="157">
        <v>3.8000000000000002E-4</v>
      </c>
      <c r="R137" s="157">
        <f t="shared" si="2"/>
        <v>2.8500000000000001E-2</v>
      </c>
      <c r="S137" s="157">
        <v>0</v>
      </c>
      <c r="T137" s="158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9" t="s">
        <v>1093</v>
      </c>
      <c r="AT137" s="159" t="s">
        <v>224</v>
      </c>
      <c r="AU137" s="159" t="s">
        <v>102</v>
      </c>
      <c r="AY137" s="14" t="s">
        <v>157</v>
      </c>
      <c r="BE137" s="160">
        <f t="shared" si="4"/>
        <v>0</v>
      </c>
      <c r="BF137" s="160">
        <f t="shared" si="5"/>
        <v>0</v>
      </c>
      <c r="BG137" s="160">
        <f t="shared" si="6"/>
        <v>0</v>
      </c>
      <c r="BH137" s="160">
        <f t="shared" si="7"/>
        <v>0</v>
      </c>
      <c r="BI137" s="160">
        <f t="shared" si="8"/>
        <v>0</v>
      </c>
      <c r="BJ137" s="14" t="s">
        <v>102</v>
      </c>
      <c r="BK137" s="160">
        <f t="shared" si="9"/>
        <v>0</v>
      </c>
      <c r="BL137" s="14" t="s">
        <v>1093</v>
      </c>
      <c r="BM137" s="159" t="s">
        <v>1588</v>
      </c>
    </row>
    <row r="138" spans="1:65" s="2" customFormat="1" ht="24">
      <c r="A138" s="29"/>
      <c r="B138" s="146"/>
      <c r="C138" s="147" t="s">
        <v>119</v>
      </c>
      <c r="D138" s="147" t="s">
        <v>159</v>
      </c>
      <c r="E138" s="148" t="s">
        <v>1589</v>
      </c>
      <c r="F138" s="149" t="s">
        <v>1590</v>
      </c>
      <c r="G138" s="150" t="s">
        <v>342</v>
      </c>
      <c r="H138" s="151">
        <v>1</v>
      </c>
      <c r="I138" s="152"/>
      <c r="J138" s="153">
        <f t="shared" si="0"/>
        <v>0</v>
      </c>
      <c r="K138" s="154"/>
      <c r="L138" s="30"/>
      <c r="M138" s="155" t="s">
        <v>1</v>
      </c>
      <c r="N138" s="156" t="s">
        <v>40</v>
      </c>
      <c r="O138" s="55"/>
      <c r="P138" s="157">
        <f t="shared" si="1"/>
        <v>0</v>
      </c>
      <c r="Q138" s="157">
        <v>0</v>
      </c>
      <c r="R138" s="157">
        <f t="shared" si="2"/>
        <v>0</v>
      </c>
      <c r="S138" s="157">
        <v>0</v>
      </c>
      <c r="T138" s="158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9" t="s">
        <v>418</v>
      </c>
      <c r="AT138" s="159" t="s">
        <v>159</v>
      </c>
      <c r="AU138" s="159" t="s">
        <v>102</v>
      </c>
      <c r="AY138" s="14" t="s">
        <v>157</v>
      </c>
      <c r="BE138" s="160">
        <f t="shared" si="4"/>
        <v>0</v>
      </c>
      <c r="BF138" s="160">
        <f t="shared" si="5"/>
        <v>0</v>
      </c>
      <c r="BG138" s="160">
        <f t="shared" si="6"/>
        <v>0</v>
      </c>
      <c r="BH138" s="160">
        <f t="shared" si="7"/>
        <v>0</v>
      </c>
      <c r="BI138" s="160">
        <f t="shared" si="8"/>
        <v>0</v>
      </c>
      <c r="BJ138" s="14" t="s">
        <v>102</v>
      </c>
      <c r="BK138" s="160">
        <f t="shared" si="9"/>
        <v>0</v>
      </c>
      <c r="BL138" s="14" t="s">
        <v>418</v>
      </c>
      <c r="BM138" s="159" t="s">
        <v>1591</v>
      </c>
    </row>
    <row r="139" spans="1:65" s="2" customFormat="1" ht="24">
      <c r="A139" s="29"/>
      <c r="B139" s="146"/>
      <c r="C139" s="161" t="s">
        <v>203</v>
      </c>
      <c r="D139" s="161" t="s">
        <v>224</v>
      </c>
      <c r="E139" s="162" t="s">
        <v>1592</v>
      </c>
      <c r="F139" s="163" t="s">
        <v>1593</v>
      </c>
      <c r="G139" s="164" t="s">
        <v>342</v>
      </c>
      <c r="H139" s="165">
        <v>1</v>
      </c>
      <c r="I139" s="166"/>
      <c r="J139" s="167">
        <f t="shared" si="0"/>
        <v>0</v>
      </c>
      <c r="K139" s="168"/>
      <c r="L139" s="169"/>
      <c r="M139" s="170" t="s">
        <v>1</v>
      </c>
      <c r="N139" s="171" t="s">
        <v>40</v>
      </c>
      <c r="O139" s="55"/>
      <c r="P139" s="157">
        <f t="shared" si="1"/>
        <v>0</v>
      </c>
      <c r="Q139" s="157">
        <v>1.45</v>
      </c>
      <c r="R139" s="157">
        <f t="shared" si="2"/>
        <v>1.45</v>
      </c>
      <c r="S139" s="157">
        <v>0</v>
      </c>
      <c r="T139" s="158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9" t="s">
        <v>1093</v>
      </c>
      <c r="AT139" s="159" t="s">
        <v>224</v>
      </c>
      <c r="AU139" s="159" t="s">
        <v>102</v>
      </c>
      <c r="AY139" s="14" t="s">
        <v>157</v>
      </c>
      <c r="BE139" s="160">
        <f t="shared" si="4"/>
        <v>0</v>
      </c>
      <c r="BF139" s="160">
        <f t="shared" si="5"/>
        <v>0</v>
      </c>
      <c r="BG139" s="160">
        <f t="shared" si="6"/>
        <v>0</v>
      </c>
      <c r="BH139" s="160">
        <f t="shared" si="7"/>
        <v>0</v>
      </c>
      <c r="BI139" s="160">
        <f t="shared" si="8"/>
        <v>0</v>
      </c>
      <c r="BJ139" s="14" t="s">
        <v>102</v>
      </c>
      <c r="BK139" s="160">
        <f t="shared" si="9"/>
        <v>0</v>
      </c>
      <c r="BL139" s="14" t="s">
        <v>1093</v>
      </c>
      <c r="BM139" s="159" t="s">
        <v>1594</v>
      </c>
    </row>
    <row r="140" spans="1:65" s="2" customFormat="1" ht="16.5" customHeight="1">
      <c r="A140" s="29"/>
      <c r="B140" s="146"/>
      <c r="C140" s="147" t="s">
        <v>207</v>
      </c>
      <c r="D140" s="147" t="s">
        <v>159</v>
      </c>
      <c r="E140" s="148" t="s">
        <v>1595</v>
      </c>
      <c r="F140" s="149" t="s">
        <v>1596</v>
      </c>
      <c r="G140" s="150" t="s">
        <v>342</v>
      </c>
      <c r="H140" s="151">
        <v>1</v>
      </c>
      <c r="I140" s="152"/>
      <c r="J140" s="153">
        <f t="shared" si="0"/>
        <v>0</v>
      </c>
      <c r="K140" s="154"/>
      <c r="L140" s="30"/>
      <c r="M140" s="155" t="s">
        <v>1</v>
      </c>
      <c r="N140" s="156" t="s">
        <v>40</v>
      </c>
      <c r="O140" s="55"/>
      <c r="P140" s="157">
        <f t="shared" si="1"/>
        <v>0</v>
      </c>
      <c r="Q140" s="157">
        <v>0</v>
      </c>
      <c r="R140" s="157">
        <f t="shared" si="2"/>
        <v>0</v>
      </c>
      <c r="S140" s="157">
        <v>0</v>
      </c>
      <c r="T140" s="158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9" t="s">
        <v>418</v>
      </c>
      <c r="AT140" s="159" t="s">
        <v>159</v>
      </c>
      <c r="AU140" s="159" t="s">
        <v>102</v>
      </c>
      <c r="AY140" s="14" t="s">
        <v>157</v>
      </c>
      <c r="BE140" s="160">
        <f t="shared" si="4"/>
        <v>0</v>
      </c>
      <c r="BF140" s="160">
        <f t="shared" si="5"/>
        <v>0</v>
      </c>
      <c r="BG140" s="160">
        <f t="shared" si="6"/>
        <v>0</v>
      </c>
      <c r="BH140" s="160">
        <f t="shared" si="7"/>
        <v>0</v>
      </c>
      <c r="BI140" s="160">
        <f t="shared" si="8"/>
        <v>0</v>
      </c>
      <c r="BJ140" s="14" t="s">
        <v>102</v>
      </c>
      <c r="BK140" s="160">
        <f t="shared" si="9"/>
        <v>0</v>
      </c>
      <c r="BL140" s="14" t="s">
        <v>418</v>
      </c>
      <c r="BM140" s="159" t="s">
        <v>1597</v>
      </c>
    </row>
    <row r="141" spans="1:65" s="2" customFormat="1" ht="16.5" customHeight="1">
      <c r="A141" s="29"/>
      <c r="B141" s="146"/>
      <c r="C141" s="161" t="s">
        <v>211</v>
      </c>
      <c r="D141" s="161" t="s">
        <v>224</v>
      </c>
      <c r="E141" s="162" t="s">
        <v>1598</v>
      </c>
      <c r="F141" s="163" t="s">
        <v>1599</v>
      </c>
      <c r="G141" s="164" t="s">
        <v>342</v>
      </c>
      <c r="H141" s="165">
        <v>0.66700000000000004</v>
      </c>
      <c r="I141" s="166"/>
      <c r="J141" s="167">
        <f t="shared" si="0"/>
        <v>0</v>
      </c>
      <c r="K141" s="168"/>
      <c r="L141" s="169"/>
      <c r="M141" s="170" t="s">
        <v>1</v>
      </c>
      <c r="N141" s="171" t="s">
        <v>40</v>
      </c>
      <c r="O141" s="55"/>
      <c r="P141" s="157">
        <f t="shared" si="1"/>
        <v>0</v>
      </c>
      <c r="Q141" s="157">
        <v>1.8E-3</v>
      </c>
      <c r="R141" s="157">
        <f t="shared" si="2"/>
        <v>1.1999999999999999E-3</v>
      </c>
      <c r="S141" s="157">
        <v>0</v>
      </c>
      <c r="T141" s="158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9" t="s">
        <v>1093</v>
      </c>
      <c r="AT141" s="159" t="s">
        <v>224</v>
      </c>
      <c r="AU141" s="159" t="s">
        <v>102</v>
      </c>
      <c r="AY141" s="14" t="s">
        <v>157</v>
      </c>
      <c r="BE141" s="160">
        <f t="shared" si="4"/>
        <v>0</v>
      </c>
      <c r="BF141" s="160">
        <f t="shared" si="5"/>
        <v>0</v>
      </c>
      <c r="BG141" s="160">
        <f t="shared" si="6"/>
        <v>0</v>
      </c>
      <c r="BH141" s="160">
        <f t="shared" si="7"/>
        <v>0</v>
      </c>
      <c r="BI141" s="160">
        <f t="shared" si="8"/>
        <v>0</v>
      </c>
      <c r="BJ141" s="14" t="s">
        <v>102</v>
      </c>
      <c r="BK141" s="160">
        <f t="shared" si="9"/>
        <v>0</v>
      </c>
      <c r="BL141" s="14" t="s">
        <v>1093</v>
      </c>
      <c r="BM141" s="159" t="s">
        <v>1600</v>
      </c>
    </row>
    <row r="142" spans="1:65" s="2" customFormat="1" ht="21.75" customHeight="1">
      <c r="A142" s="29"/>
      <c r="B142" s="146"/>
      <c r="C142" s="147" t="s">
        <v>215</v>
      </c>
      <c r="D142" s="147" t="s">
        <v>159</v>
      </c>
      <c r="E142" s="148" t="s">
        <v>1601</v>
      </c>
      <c r="F142" s="149" t="s">
        <v>1602</v>
      </c>
      <c r="G142" s="150" t="s">
        <v>342</v>
      </c>
      <c r="H142" s="151">
        <v>1</v>
      </c>
      <c r="I142" s="152"/>
      <c r="J142" s="153">
        <f t="shared" si="0"/>
        <v>0</v>
      </c>
      <c r="K142" s="154"/>
      <c r="L142" s="30"/>
      <c r="M142" s="155" t="s">
        <v>1</v>
      </c>
      <c r="N142" s="156" t="s">
        <v>40</v>
      </c>
      <c r="O142" s="55"/>
      <c r="P142" s="157">
        <f t="shared" si="1"/>
        <v>0</v>
      </c>
      <c r="Q142" s="157">
        <v>0</v>
      </c>
      <c r="R142" s="157">
        <f t="shared" si="2"/>
        <v>0</v>
      </c>
      <c r="S142" s="157">
        <v>0</v>
      </c>
      <c r="T142" s="158">
        <f t="shared" si="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9" t="s">
        <v>418</v>
      </c>
      <c r="AT142" s="159" t="s">
        <v>159</v>
      </c>
      <c r="AU142" s="159" t="s">
        <v>102</v>
      </c>
      <c r="AY142" s="14" t="s">
        <v>157</v>
      </c>
      <c r="BE142" s="160">
        <f t="shared" si="4"/>
        <v>0</v>
      </c>
      <c r="BF142" s="160">
        <f t="shared" si="5"/>
        <v>0</v>
      </c>
      <c r="BG142" s="160">
        <f t="shared" si="6"/>
        <v>0</v>
      </c>
      <c r="BH142" s="160">
        <f t="shared" si="7"/>
        <v>0</v>
      </c>
      <c r="BI142" s="160">
        <f t="shared" si="8"/>
        <v>0</v>
      </c>
      <c r="BJ142" s="14" t="s">
        <v>102</v>
      </c>
      <c r="BK142" s="160">
        <f t="shared" si="9"/>
        <v>0</v>
      </c>
      <c r="BL142" s="14" t="s">
        <v>418</v>
      </c>
      <c r="BM142" s="159" t="s">
        <v>1603</v>
      </c>
    </row>
    <row r="143" spans="1:65" s="2" customFormat="1" ht="24">
      <c r="A143" s="29"/>
      <c r="B143" s="146"/>
      <c r="C143" s="161" t="s">
        <v>219</v>
      </c>
      <c r="D143" s="161" t="s">
        <v>224</v>
      </c>
      <c r="E143" s="162" t="s">
        <v>1604</v>
      </c>
      <c r="F143" s="163" t="s">
        <v>1605</v>
      </c>
      <c r="G143" s="164" t="s">
        <v>342</v>
      </c>
      <c r="H143" s="165">
        <v>1</v>
      </c>
      <c r="I143" s="166"/>
      <c r="J143" s="167">
        <f t="shared" si="0"/>
        <v>0</v>
      </c>
      <c r="K143" s="168"/>
      <c r="L143" s="169"/>
      <c r="M143" s="170" t="s">
        <v>1</v>
      </c>
      <c r="N143" s="171" t="s">
        <v>40</v>
      </c>
      <c r="O143" s="55"/>
      <c r="P143" s="157">
        <f t="shared" si="1"/>
        <v>0</v>
      </c>
      <c r="Q143" s="157">
        <v>3.3E-3</v>
      </c>
      <c r="R143" s="157">
        <f t="shared" si="2"/>
        <v>3.3E-3</v>
      </c>
      <c r="S143" s="157">
        <v>0</v>
      </c>
      <c r="T143" s="158">
        <f t="shared" si="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9" t="s">
        <v>1093</v>
      </c>
      <c r="AT143" s="159" t="s">
        <v>224</v>
      </c>
      <c r="AU143" s="159" t="s">
        <v>102</v>
      </c>
      <c r="AY143" s="14" t="s">
        <v>157</v>
      </c>
      <c r="BE143" s="160">
        <f t="shared" si="4"/>
        <v>0</v>
      </c>
      <c r="BF143" s="160">
        <f t="shared" si="5"/>
        <v>0</v>
      </c>
      <c r="BG143" s="160">
        <f t="shared" si="6"/>
        <v>0</v>
      </c>
      <c r="BH143" s="160">
        <f t="shared" si="7"/>
        <v>0</v>
      </c>
      <c r="BI143" s="160">
        <f t="shared" si="8"/>
        <v>0</v>
      </c>
      <c r="BJ143" s="14" t="s">
        <v>102</v>
      </c>
      <c r="BK143" s="160">
        <f t="shared" si="9"/>
        <v>0</v>
      </c>
      <c r="BL143" s="14" t="s">
        <v>1093</v>
      </c>
      <c r="BM143" s="159" t="s">
        <v>1606</v>
      </c>
    </row>
    <row r="144" spans="1:65" s="2" customFormat="1" ht="21.75" customHeight="1">
      <c r="A144" s="29"/>
      <c r="B144" s="146"/>
      <c r="C144" s="147" t="s">
        <v>223</v>
      </c>
      <c r="D144" s="147" t="s">
        <v>159</v>
      </c>
      <c r="E144" s="148" t="s">
        <v>1607</v>
      </c>
      <c r="F144" s="149" t="s">
        <v>1608</v>
      </c>
      <c r="G144" s="150" t="s">
        <v>342</v>
      </c>
      <c r="H144" s="151">
        <v>4</v>
      </c>
      <c r="I144" s="152"/>
      <c r="J144" s="153">
        <f t="shared" si="0"/>
        <v>0</v>
      </c>
      <c r="K144" s="154"/>
      <c r="L144" s="30"/>
      <c r="M144" s="155" t="s">
        <v>1</v>
      </c>
      <c r="N144" s="156" t="s">
        <v>40</v>
      </c>
      <c r="O144" s="55"/>
      <c r="P144" s="157">
        <f t="shared" si="1"/>
        <v>0</v>
      </c>
      <c r="Q144" s="157">
        <v>0</v>
      </c>
      <c r="R144" s="157">
        <f t="shared" si="2"/>
        <v>0</v>
      </c>
      <c r="S144" s="157">
        <v>0</v>
      </c>
      <c r="T144" s="158">
        <f t="shared" si="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9" t="s">
        <v>418</v>
      </c>
      <c r="AT144" s="159" t="s">
        <v>159</v>
      </c>
      <c r="AU144" s="159" t="s">
        <v>102</v>
      </c>
      <c r="AY144" s="14" t="s">
        <v>157</v>
      </c>
      <c r="BE144" s="160">
        <f t="shared" si="4"/>
        <v>0</v>
      </c>
      <c r="BF144" s="160">
        <f t="shared" si="5"/>
        <v>0</v>
      </c>
      <c r="BG144" s="160">
        <f t="shared" si="6"/>
        <v>0</v>
      </c>
      <c r="BH144" s="160">
        <f t="shared" si="7"/>
        <v>0</v>
      </c>
      <c r="BI144" s="160">
        <f t="shared" si="8"/>
        <v>0</v>
      </c>
      <c r="BJ144" s="14" t="s">
        <v>102</v>
      </c>
      <c r="BK144" s="160">
        <f t="shared" si="9"/>
        <v>0</v>
      </c>
      <c r="BL144" s="14" t="s">
        <v>418</v>
      </c>
      <c r="BM144" s="159" t="s">
        <v>1609</v>
      </c>
    </row>
    <row r="145" spans="1:65" s="2" customFormat="1" ht="24">
      <c r="A145" s="29"/>
      <c r="B145" s="146"/>
      <c r="C145" s="161" t="s">
        <v>229</v>
      </c>
      <c r="D145" s="161" t="s">
        <v>224</v>
      </c>
      <c r="E145" s="162" t="s">
        <v>1610</v>
      </c>
      <c r="F145" s="163" t="s">
        <v>1611</v>
      </c>
      <c r="G145" s="164" t="s">
        <v>342</v>
      </c>
      <c r="H145" s="165">
        <v>4</v>
      </c>
      <c r="I145" s="166"/>
      <c r="J145" s="167">
        <f t="shared" si="0"/>
        <v>0</v>
      </c>
      <c r="K145" s="168"/>
      <c r="L145" s="169"/>
      <c r="M145" s="170" t="s">
        <v>1</v>
      </c>
      <c r="N145" s="171" t="s">
        <v>40</v>
      </c>
      <c r="O145" s="55"/>
      <c r="P145" s="157">
        <f t="shared" si="1"/>
        <v>0</v>
      </c>
      <c r="Q145" s="157">
        <v>3.8999999999999998E-3</v>
      </c>
      <c r="R145" s="157">
        <f t="shared" si="2"/>
        <v>1.5599999999999999E-2</v>
      </c>
      <c r="S145" s="157">
        <v>0</v>
      </c>
      <c r="T145" s="158">
        <f t="shared" si="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9" t="s">
        <v>1093</v>
      </c>
      <c r="AT145" s="159" t="s">
        <v>224</v>
      </c>
      <c r="AU145" s="159" t="s">
        <v>102</v>
      </c>
      <c r="AY145" s="14" t="s">
        <v>157</v>
      </c>
      <c r="BE145" s="160">
        <f t="shared" si="4"/>
        <v>0</v>
      </c>
      <c r="BF145" s="160">
        <f t="shared" si="5"/>
        <v>0</v>
      </c>
      <c r="BG145" s="160">
        <f t="shared" si="6"/>
        <v>0</v>
      </c>
      <c r="BH145" s="160">
        <f t="shared" si="7"/>
        <v>0</v>
      </c>
      <c r="BI145" s="160">
        <f t="shared" si="8"/>
        <v>0</v>
      </c>
      <c r="BJ145" s="14" t="s">
        <v>102</v>
      </c>
      <c r="BK145" s="160">
        <f t="shared" si="9"/>
        <v>0</v>
      </c>
      <c r="BL145" s="14" t="s">
        <v>1093</v>
      </c>
      <c r="BM145" s="159" t="s">
        <v>1612</v>
      </c>
    </row>
    <row r="146" spans="1:65" s="2" customFormat="1" ht="16.5" customHeight="1">
      <c r="A146" s="29"/>
      <c r="B146" s="146"/>
      <c r="C146" s="147" t="s">
        <v>233</v>
      </c>
      <c r="D146" s="147" t="s">
        <v>159</v>
      </c>
      <c r="E146" s="148" t="s">
        <v>1613</v>
      </c>
      <c r="F146" s="149" t="s">
        <v>1614</v>
      </c>
      <c r="G146" s="150" t="s">
        <v>342</v>
      </c>
      <c r="H146" s="151">
        <v>4</v>
      </c>
      <c r="I146" s="152"/>
      <c r="J146" s="153">
        <f t="shared" si="0"/>
        <v>0</v>
      </c>
      <c r="K146" s="154"/>
      <c r="L146" s="30"/>
      <c r="M146" s="155" t="s">
        <v>1</v>
      </c>
      <c r="N146" s="156" t="s">
        <v>40</v>
      </c>
      <c r="O146" s="55"/>
      <c r="P146" s="157">
        <f t="shared" si="1"/>
        <v>0</v>
      </c>
      <c r="Q146" s="157">
        <v>0</v>
      </c>
      <c r="R146" s="157">
        <f t="shared" si="2"/>
        <v>0</v>
      </c>
      <c r="S146" s="157">
        <v>0</v>
      </c>
      <c r="T146" s="158">
        <f t="shared" si="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9" t="s">
        <v>418</v>
      </c>
      <c r="AT146" s="159" t="s">
        <v>159</v>
      </c>
      <c r="AU146" s="159" t="s">
        <v>102</v>
      </c>
      <c r="AY146" s="14" t="s">
        <v>157</v>
      </c>
      <c r="BE146" s="160">
        <f t="shared" si="4"/>
        <v>0</v>
      </c>
      <c r="BF146" s="160">
        <f t="shared" si="5"/>
        <v>0</v>
      </c>
      <c r="BG146" s="160">
        <f t="shared" si="6"/>
        <v>0</v>
      </c>
      <c r="BH146" s="160">
        <f t="shared" si="7"/>
        <v>0</v>
      </c>
      <c r="BI146" s="160">
        <f t="shared" si="8"/>
        <v>0</v>
      </c>
      <c r="BJ146" s="14" t="s">
        <v>102</v>
      </c>
      <c r="BK146" s="160">
        <f t="shared" si="9"/>
        <v>0</v>
      </c>
      <c r="BL146" s="14" t="s">
        <v>418</v>
      </c>
      <c r="BM146" s="159" t="s">
        <v>1615</v>
      </c>
    </row>
    <row r="147" spans="1:65" s="2" customFormat="1" ht="24">
      <c r="A147" s="29"/>
      <c r="B147" s="146"/>
      <c r="C147" s="161" t="s">
        <v>7</v>
      </c>
      <c r="D147" s="161" t="s">
        <v>224</v>
      </c>
      <c r="E147" s="162" t="s">
        <v>1616</v>
      </c>
      <c r="F147" s="163" t="s">
        <v>1617</v>
      </c>
      <c r="G147" s="164" t="s">
        <v>342</v>
      </c>
      <c r="H147" s="165">
        <v>4</v>
      </c>
      <c r="I147" s="166"/>
      <c r="J147" s="167">
        <f t="shared" si="0"/>
        <v>0</v>
      </c>
      <c r="K147" s="168"/>
      <c r="L147" s="169"/>
      <c r="M147" s="170" t="s">
        <v>1</v>
      </c>
      <c r="N147" s="171" t="s">
        <v>40</v>
      </c>
      <c r="O147" s="55"/>
      <c r="P147" s="157">
        <f t="shared" si="1"/>
        <v>0</v>
      </c>
      <c r="Q147" s="157">
        <v>3.3999999999999998E-3</v>
      </c>
      <c r="R147" s="157">
        <f t="shared" si="2"/>
        <v>1.3599999999999999E-2</v>
      </c>
      <c r="S147" s="157">
        <v>0</v>
      </c>
      <c r="T147" s="158">
        <f t="shared" si="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9" t="s">
        <v>1093</v>
      </c>
      <c r="AT147" s="159" t="s">
        <v>224</v>
      </c>
      <c r="AU147" s="159" t="s">
        <v>102</v>
      </c>
      <c r="AY147" s="14" t="s">
        <v>157</v>
      </c>
      <c r="BE147" s="160">
        <f t="shared" si="4"/>
        <v>0</v>
      </c>
      <c r="BF147" s="160">
        <f t="shared" si="5"/>
        <v>0</v>
      </c>
      <c r="BG147" s="160">
        <f t="shared" si="6"/>
        <v>0</v>
      </c>
      <c r="BH147" s="160">
        <f t="shared" si="7"/>
        <v>0</v>
      </c>
      <c r="BI147" s="160">
        <f t="shared" si="8"/>
        <v>0</v>
      </c>
      <c r="BJ147" s="14" t="s">
        <v>102</v>
      </c>
      <c r="BK147" s="160">
        <f t="shared" si="9"/>
        <v>0</v>
      </c>
      <c r="BL147" s="14" t="s">
        <v>1093</v>
      </c>
      <c r="BM147" s="159" t="s">
        <v>1618</v>
      </c>
    </row>
    <row r="148" spans="1:65" s="2" customFormat="1" ht="16.5" customHeight="1">
      <c r="A148" s="29"/>
      <c r="B148" s="146"/>
      <c r="C148" s="147" t="s">
        <v>240</v>
      </c>
      <c r="D148" s="147" t="s">
        <v>159</v>
      </c>
      <c r="E148" s="148" t="s">
        <v>1619</v>
      </c>
      <c r="F148" s="149" t="s">
        <v>1620</v>
      </c>
      <c r="G148" s="150" t="s">
        <v>342</v>
      </c>
      <c r="H148" s="151">
        <v>6</v>
      </c>
      <c r="I148" s="152"/>
      <c r="J148" s="153">
        <f t="shared" si="0"/>
        <v>0</v>
      </c>
      <c r="K148" s="154"/>
      <c r="L148" s="30"/>
      <c r="M148" s="155" t="s">
        <v>1</v>
      </c>
      <c r="N148" s="156" t="s">
        <v>40</v>
      </c>
      <c r="O148" s="55"/>
      <c r="P148" s="157">
        <f t="shared" si="1"/>
        <v>0</v>
      </c>
      <c r="Q148" s="157">
        <v>0</v>
      </c>
      <c r="R148" s="157">
        <f t="shared" si="2"/>
        <v>0</v>
      </c>
      <c r="S148" s="157">
        <v>0</v>
      </c>
      <c r="T148" s="158">
        <f t="shared" si="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9" t="s">
        <v>418</v>
      </c>
      <c r="AT148" s="159" t="s">
        <v>159</v>
      </c>
      <c r="AU148" s="159" t="s">
        <v>102</v>
      </c>
      <c r="AY148" s="14" t="s">
        <v>157</v>
      </c>
      <c r="BE148" s="160">
        <f t="shared" si="4"/>
        <v>0</v>
      </c>
      <c r="BF148" s="160">
        <f t="shared" si="5"/>
        <v>0</v>
      </c>
      <c r="BG148" s="160">
        <f t="shared" si="6"/>
        <v>0</v>
      </c>
      <c r="BH148" s="160">
        <f t="shared" si="7"/>
        <v>0</v>
      </c>
      <c r="BI148" s="160">
        <f t="shared" si="8"/>
        <v>0</v>
      </c>
      <c r="BJ148" s="14" t="s">
        <v>102</v>
      </c>
      <c r="BK148" s="160">
        <f t="shared" si="9"/>
        <v>0</v>
      </c>
      <c r="BL148" s="14" t="s">
        <v>418</v>
      </c>
      <c r="BM148" s="159" t="s">
        <v>1621</v>
      </c>
    </row>
    <row r="149" spans="1:65" s="2" customFormat="1" ht="16.5" customHeight="1">
      <c r="A149" s="29"/>
      <c r="B149" s="146"/>
      <c r="C149" s="161" t="s">
        <v>244</v>
      </c>
      <c r="D149" s="161" t="s">
        <v>224</v>
      </c>
      <c r="E149" s="162" t="s">
        <v>1622</v>
      </c>
      <c r="F149" s="163" t="s">
        <v>1623</v>
      </c>
      <c r="G149" s="164" t="s">
        <v>342</v>
      </c>
      <c r="H149" s="165">
        <v>6</v>
      </c>
      <c r="I149" s="166"/>
      <c r="J149" s="167">
        <f t="shared" si="0"/>
        <v>0</v>
      </c>
      <c r="K149" s="168"/>
      <c r="L149" s="169"/>
      <c r="M149" s="170" t="s">
        <v>1</v>
      </c>
      <c r="N149" s="171" t="s">
        <v>40</v>
      </c>
      <c r="O149" s="55"/>
      <c r="P149" s="157">
        <f t="shared" si="1"/>
        <v>0</v>
      </c>
      <c r="Q149" s="157">
        <v>1E-4</v>
      </c>
      <c r="R149" s="157">
        <f t="shared" si="2"/>
        <v>5.9999999999999995E-4</v>
      </c>
      <c r="S149" s="157">
        <v>0</v>
      </c>
      <c r="T149" s="158">
        <f t="shared" si="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9" t="s">
        <v>1093</v>
      </c>
      <c r="AT149" s="159" t="s">
        <v>224</v>
      </c>
      <c r="AU149" s="159" t="s">
        <v>102</v>
      </c>
      <c r="AY149" s="14" t="s">
        <v>157</v>
      </c>
      <c r="BE149" s="160">
        <f t="shared" si="4"/>
        <v>0</v>
      </c>
      <c r="BF149" s="160">
        <f t="shared" si="5"/>
        <v>0</v>
      </c>
      <c r="BG149" s="160">
        <f t="shared" si="6"/>
        <v>0</v>
      </c>
      <c r="BH149" s="160">
        <f t="shared" si="7"/>
        <v>0</v>
      </c>
      <c r="BI149" s="160">
        <f t="shared" si="8"/>
        <v>0</v>
      </c>
      <c r="BJ149" s="14" t="s">
        <v>102</v>
      </c>
      <c r="BK149" s="160">
        <f t="shared" si="9"/>
        <v>0</v>
      </c>
      <c r="BL149" s="14" t="s">
        <v>1093</v>
      </c>
      <c r="BM149" s="159" t="s">
        <v>1624</v>
      </c>
    </row>
    <row r="150" spans="1:65" s="2" customFormat="1" ht="16.5" customHeight="1">
      <c r="A150" s="29"/>
      <c r="B150" s="146"/>
      <c r="C150" s="147" t="s">
        <v>248</v>
      </c>
      <c r="D150" s="147" t="s">
        <v>159</v>
      </c>
      <c r="E150" s="148" t="s">
        <v>1625</v>
      </c>
      <c r="F150" s="149" t="s">
        <v>1626</v>
      </c>
      <c r="G150" s="150" t="s">
        <v>342</v>
      </c>
      <c r="H150" s="151">
        <v>5</v>
      </c>
      <c r="I150" s="152"/>
      <c r="J150" s="153">
        <f t="shared" si="0"/>
        <v>0</v>
      </c>
      <c r="K150" s="154"/>
      <c r="L150" s="30"/>
      <c r="M150" s="155" t="s">
        <v>1</v>
      </c>
      <c r="N150" s="156" t="s">
        <v>40</v>
      </c>
      <c r="O150" s="55"/>
      <c r="P150" s="157">
        <f t="shared" si="1"/>
        <v>0</v>
      </c>
      <c r="Q150" s="157">
        <v>0</v>
      </c>
      <c r="R150" s="157">
        <f t="shared" si="2"/>
        <v>0</v>
      </c>
      <c r="S150" s="157">
        <v>0</v>
      </c>
      <c r="T150" s="158">
        <f t="shared" si="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9" t="s">
        <v>418</v>
      </c>
      <c r="AT150" s="159" t="s">
        <v>159</v>
      </c>
      <c r="AU150" s="159" t="s">
        <v>102</v>
      </c>
      <c r="AY150" s="14" t="s">
        <v>157</v>
      </c>
      <c r="BE150" s="160">
        <f t="shared" si="4"/>
        <v>0</v>
      </c>
      <c r="BF150" s="160">
        <f t="shared" si="5"/>
        <v>0</v>
      </c>
      <c r="BG150" s="160">
        <f t="shared" si="6"/>
        <v>0</v>
      </c>
      <c r="BH150" s="160">
        <f t="shared" si="7"/>
        <v>0</v>
      </c>
      <c r="BI150" s="160">
        <f t="shared" si="8"/>
        <v>0</v>
      </c>
      <c r="BJ150" s="14" t="s">
        <v>102</v>
      </c>
      <c r="BK150" s="160">
        <f t="shared" si="9"/>
        <v>0</v>
      </c>
      <c r="BL150" s="14" t="s">
        <v>418</v>
      </c>
      <c r="BM150" s="159" t="s">
        <v>1627</v>
      </c>
    </row>
    <row r="151" spans="1:65" s="2" customFormat="1" ht="16.5" customHeight="1">
      <c r="A151" s="29"/>
      <c r="B151" s="146"/>
      <c r="C151" s="161" t="s">
        <v>252</v>
      </c>
      <c r="D151" s="161" t="s">
        <v>224</v>
      </c>
      <c r="E151" s="162" t="s">
        <v>1628</v>
      </c>
      <c r="F151" s="163" t="s">
        <v>1629</v>
      </c>
      <c r="G151" s="164" t="s">
        <v>342</v>
      </c>
      <c r="H151" s="165">
        <v>5</v>
      </c>
      <c r="I151" s="166"/>
      <c r="J151" s="167">
        <f t="shared" si="0"/>
        <v>0</v>
      </c>
      <c r="K151" s="168"/>
      <c r="L151" s="169"/>
      <c r="M151" s="170" t="s">
        <v>1</v>
      </c>
      <c r="N151" s="171" t="s">
        <v>40</v>
      </c>
      <c r="O151" s="55"/>
      <c r="P151" s="157">
        <f t="shared" si="1"/>
        <v>0</v>
      </c>
      <c r="Q151" s="157">
        <v>2.3000000000000001E-4</v>
      </c>
      <c r="R151" s="157">
        <f t="shared" si="2"/>
        <v>1.15E-3</v>
      </c>
      <c r="S151" s="157">
        <v>0</v>
      </c>
      <c r="T151" s="158">
        <f t="shared" si="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9" t="s">
        <v>1093</v>
      </c>
      <c r="AT151" s="159" t="s">
        <v>224</v>
      </c>
      <c r="AU151" s="159" t="s">
        <v>102</v>
      </c>
      <c r="AY151" s="14" t="s">
        <v>157</v>
      </c>
      <c r="BE151" s="160">
        <f t="shared" si="4"/>
        <v>0</v>
      </c>
      <c r="BF151" s="160">
        <f t="shared" si="5"/>
        <v>0</v>
      </c>
      <c r="BG151" s="160">
        <f t="shared" si="6"/>
        <v>0</v>
      </c>
      <c r="BH151" s="160">
        <f t="shared" si="7"/>
        <v>0</v>
      </c>
      <c r="BI151" s="160">
        <f t="shared" si="8"/>
        <v>0</v>
      </c>
      <c r="BJ151" s="14" t="s">
        <v>102</v>
      </c>
      <c r="BK151" s="160">
        <f t="shared" si="9"/>
        <v>0</v>
      </c>
      <c r="BL151" s="14" t="s">
        <v>1093</v>
      </c>
      <c r="BM151" s="159" t="s">
        <v>1630</v>
      </c>
    </row>
    <row r="152" spans="1:65" s="2" customFormat="1" ht="24">
      <c r="A152" s="29"/>
      <c r="B152" s="146"/>
      <c r="C152" s="147" t="s">
        <v>256</v>
      </c>
      <c r="D152" s="147" t="s">
        <v>159</v>
      </c>
      <c r="E152" s="148" t="s">
        <v>1631</v>
      </c>
      <c r="F152" s="149" t="s">
        <v>1632</v>
      </c>
      <c r="G152" s="150" t="s">
        <v>342</v>
      </c>
      <c r="H152" s="151">
        <v>9</v>
      </c>
      <c r="I152" s="152"/>
      <c r="J152" s="153">
        <f t="shared" si="0"/>
        <v>0</v>
      </c>
      <c r="K152" s="154"/>
      <c r="L152" s="30"/>
      <c r="M152" s="155" t="s">
        <v>1</v>
      </c>
      <c r="N152" s="156" t="s">
        <v>40</v>
      </c>
      <c r="O152" s="55"/>
      <c r="P152" s="157">
        <f t="shared" si="1"/>
        <v>0</v>
      </c>
      <c r="Q152" s="157">
        <v>0</v>
      </c>
      <c r="R152" s="157">
        <f t="shared" si="2"/>
        <v>0</v>
      </c>
      <c r="S152" s="157">
        <v>0</v>
      </c>
      <c r="T152" s="158">
        <f t="shared" si="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59" t="s">
        <v>418</v>
      </c>
      <c r="AT152" s="159" t="s">
        <v>159</v>
      </c>
      <c r="AU152" s="159" t="s">
        <v>102</v>
      </c>
      <c r="AY152" s="14" t="s">
        <v>157</v>
      </c>
      <c r="BE152" s="160">
        <f t="shared" si="4"/>
        <v>0</v>
      </c>
      <c r="BF152" s="160">
        <f t="shared" si="5"/>
        <v>0</v>
      </c>
      <c r="BG152" s="160">
        <f t="shared" si="6"/>
        <v>0</v>
      </c>
      <c r="BH152" s="160">
        <f t="shared" si="7"/>
        <v>0</v>
      </c>
      <c r="BI152" s="160">
        <f t="shared" si="8"/>
        <v>0</v>
      </c>
      <c r="BJ152" s="14" t="s">
        <v>102</v>
      </c>
      <c r="BK152" s="160">
        <f t="shared" si="9"/>
        <v>0</v>
      </c>
      <c r="BL152" s="14" t="s">
        <v>418</v>
      </c>
      <c r="BM152" s="159" t="s">
        <v>1633</v>
      </c>
    </row>
    <row r="153" spans="1:65" s="2" customFormat="1" ht="16.5" customHeight="1">
      <c r="A153" s="29"/>
      <c r="B153" s="146"/>
      <c r="C153" s="161" t="s">
        <v>260</v>
      </c>
      <c r="D153" s="161" t="s">
        <v>224</v>
      </c>
      <c r="E153" s="162" t="s">
        <v>1634</v>
      </c>
      <c r="F153" s="163" t="s">
        <v>1635</v>
      </c>
      <c r="G153" s="164" t="s">
        <v>342</v>
      </c>
      <c r="H153" s="165">
        <v>9</v>
      </c>
      <c r="I153" s="166"/>
      <c r="J153" s="167">
        <f t="shared" si="0"/>
        <v>0</v>
      </c>
      <c r="K153" s="168"/>
      <c r="L153" s="169"/>
      <c r="M153" s="170" t="s">
        <v>1</v>
      </c>
      <c r="N153" s="171" t="s">
        <v>40</v>
      </c>
      <c r="O153" s="55"/>
      <c r="P153" s="157">
        <f t="shared" si="1"/>
        <v>0</v>
      </c>
      <c r="Q153" s="157">
        <v>4.0000000000000003E-5</v>
      </c>
      <c r="R153" s="157">
        <f t="shared" si="2"/>
        <v>3.6000000000000002E-4</v>
      </c>
      <c r="S153" s="157">
        <v>0</v>
      </c>
      <c r="T153" s="158">
        <f t="shared" si="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59" t="s">
        <v>1093</v>
      </c>
      <c r="AT153" s="159" t="s">
        <v>224</v>
      </c>
      <c r="AU153" s="159" t="s">
        <v>102</v>
      </c>
      <c r="AY153" s="14" t="s">
        <v>157</v>
      </c>
      <c r="BE153" s="160">
        <f t="shared" si="4"/>
        <v>0</v>
      </c>
      <c r="BF153" s="160">
        <f t="shared" si="5"/>
        <v>0</v>
      </c>
      <c r="BG153" s="160">
        <f t="shared" si="6"/>
        <v>0</v>
      </c>
      <c r="BH153" s="160">
        <f t="shared" si="7"/>
        <v>0</v>
      </c>
      <c r="BI153" s="160">
        <f t="shared" si="8"/>
        <v>0</v>
      </c>
      <c r="BJ153" s="14" t="s">
        <v>102</v>
      </c>
      <c r="BK153" s="160">
        <f t="shared" si="9"/>
        <v>0</v>
      </c>
      <c r="BL153" s="14" t="s">
        <v>1093</v>
      </c>
      <c r="BM153" s="159" t="s">
        <v>1636</v>
      </c>
    </row>
    <row r="154" spans="1:65" s="2" customFormat="1" ht="24">
      <c r="A154" s="29"/>
      <c r="B154" s="146"/>
      <c r="C154" s="147" t="s">
        <v>265</v>
      </c>
      <c r="D154" s="147" t="s">
        <v>159</v>
      </c>
      <c r="E154" s="148" t="s">
        <v>1637</v>
      </c>
      <c r="F154" s="149" t="s">
        <v>1638</v>
      </c>
      <c r="G154" s="150" t="s">
        <v>342</v>
      </c>
      <c r="H154" s="151">
        <v>4</v>
      </c>
      <c r="I154" s="152"/>
      <c r="J154" s="153">
        <f t="shared" si="0"/>
        <v>0</v>
      </c>
      <c r="K154" s="154"/>
      <c r="L154" s="30"/>
      <c r="M154" s="155" t="s">
        <v>1</v>
      </c>
      <c r="N154" s="156" t="s">
        <v>40</v>
      </c>
      <c r="O154" s="55"/>
      <c r="P154" s="157">
        <f t="shared" si="1"/>
        <v>0</v>
      </c>
      <c r="Q154" s="157">
        <v>0</v>
      </c>
      <c r="R154" s="157">
        <f t="shared" si="2"/>
        <v>0</v>
      </c>
      <c r="S154" s="157">
        <v>0</v>
      </c>
      <c r="T154" s="158">
        <f t="shared" si="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59" t="s">
        <v>418</v>
      </c>
      <c r="AT154" s="159" t="s">
        <v>159</v>
      </c>
      <c r="AU154" s="159" t="s">
        <v>102</v>
      </c>
      <c r="AY154" s="14" t="s">
        <v>157</v>
      </c>
      <c r="BE154" s="160">
        <f t="shared" si="4"/>
        <v>0</v>
      </c>
      <c r="BF154" s="160">
        <f t="shared" si="5"/>
        <v>0</v>
      </c>
      <c r="BG154" s="160">
        <f t="shared" si="6"/>
        <v>0</v>
      </c>
      <c r="BH154" s="160">
        <f t="shared" si="7"/>
        <v>0</v>
      </c>
      <c r="BI154" s="160">
        <f t="shared" si="8"/>
        <v>0</v>
      </c>
      <c r="BJ154" s="14" t="s">
        <v>102</v>
      </c>
      <c r="BK154" s="160">
        <f t="shared" si="9"/>
        <v>0</v>
      </c>
      <c r="BL154" s="14" t="s">
        <v>418</v>
      </c>
      <c r="BM154" s="159" t="s">
        <v>1639</v>
      </c>
    </row>
    <row r="155" spans="1:65" s="2" customFormat="1" ht="16.5" customHeight="1">
      <c r="A155" s="29"/>
      <c r="B155" s="146"/>
      <c r="C155" s="161" t="s">
        <v>269</v>
      </c>
      <c r="D155" s="161" t="s">
        <v>224</v>
      </c>
      <c r="E155" s="162" t="s">
        <v>1640</v>
      </c>
      <c r="F155" s="163" t="s">
        <v>1641</v>
      </c>
      <c r="G155" s="164" t="s">
        <v>342</v>
      </c>
      <c r="H155" s="165">
        <v>4</v>
      </c>
      <c r="I155" s="166"/>
      <c r="J155" s="167">
        <f t="shared" si="0"/>
        <v>0</v>
      </c>
      <c r="K155" s="168"/>
      <c r="L155" s="169"/>
      <c r="M155" s="170" t="s">
        <v>1</v>
      </c>
      <c r="N155" s="171" t="s">
        <v>40</v>
      </c>
      <c r="O155" s="55"/>
      <c r="P155" s="157">
        <f t="shared" si="1"/>
        <v>0</v>
      </c>
      <c r="Q155" s="157">
        <v>1.6000000000000001E-4</v>
      </c>
      <c r="R155" s="157">
        <f t="shared" si="2"/>
        <v>6.4000000000000005E-4</v>
      </c>
      <c r="S155" s="157">
        <v>0</v>
      </c>
      <c r="T155" s="158">
        <f t="shared" si="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59" t="s">
        <v>1093</v>
      </c>
      <c r="AT155" s="159" t="s">
        <v>224</v>
      </c>
      <c r="AU155" s="159" t="s">
        <v>102</v>
      </c>
      <c r="AY155" s="14" t="s">
        <v>157</v>
      </c>
      <c r="BE155" s="160">
        <f t="shared" si="4"/>
        <v>0</v>
      </c>
      <c r="BF155" s="160">
        <f t="shared" si="5"/>
        <v>0</v>
      </c>
      <c r="BG155" s="160">
        <f t="shared" si="6"/>
        <v>0</v>
      </c>
      <c r="BH155" s="160">
        <f t="shared" si="7"/>
        <v>0</v>
      </c>
      <c r="BI155" s="160">
        <f t="shared" si="8"/>
        <v>0</v>
      </c>
      <c r="BJ155" s="14" t="s">
        <v>102</v>
      </c>
      <c r="BK155" s="160">
        <f t="shared" si="9"/>
        <v>0</v>
      </c>
      <c r="BL155" s="14" t="s">
        <v>1093</v>
      </c>
      <c r="BM155" s="159" t="s">
        <v>1642</v>
      </c>
    </row>
    <row r="156" spans="1:65" s="2" customFormat="1" ht="16.5" customHeight="1">
      <c r="A156" s="29"/>
      <c r="B156" s="146"/>
      <c r="C156" s="147" t="s">
        <v>273</v>
      </c>
      <c r="D156" s="147" t="s">
        <v>159</v>
      </c>
      <c r="E156" s="148" t="s">
        <v>1643</v>
      </c>
      <c r="F156" s="149" t="s">
        <v>1644</v>
      </c>
      <c r="G156" s="150" t="s">
        <v>342</v>
      </c>
      <c r="H156" s="151">
        <v>1</v>
      </c>
      <c r="I156" s="152"/>
      <c r="J156" s="153">
        <f t="shared" si="0"/>
        <v>0</v>
      </c>
      <c r="K156" s="154"/>
      <c r="L156" s="30"/>
      <c r="M156" s="155" t="s">
        <v>1</v>
      </c>
      <c r="N156" s="156" t="s">
        <v>40</v>
      </c>
      <c r="O156" s="55"/>
      <c r="P156" s="157">
        <f t="shared" si="1"/>
        <v>0</v>
      </c>
      <c r="Q156" s="157">
        <v>0</v>
      </c>
      <c r="R156" s="157">
        <f t="shared" si="2"/>
        <v>0</v>
      </c>
      <c r="S156" s="157">
        <v>0</v>
      </c>
      <c r="T156" s="158">
        <f t="shared" si="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59" t="s">
        <v>418</v>
      </c>
      <c r="AT156" s="159" t="s">
        <v>159</v>
      </c>
      <c r="AU156" s="159" t="s">
        <v>102</v>
      </c>
      <c r="AY156" s="14" t="s">
        <v>157</v>
      </c>
      <c r="BE156" s="160">
        <f t="shared" si="4"/>
        <v>0</v>
      </c>
      <c r="BF156" s="160">
        <f t="shared" si="5"/>
        <v>0</v>
      </c>
      <c r="BG156" s="160">
        <f t="shared" si="6"/>
        <v>0</v>
      </c>
      <c r="BH156" s="160">
        <f t="shared" si="7"/>
        <v>0</v>
      </c>
      <c r="BI156" s="160">
        <f t="shared" si="8"/>
        <v>0</v>
      </c>
      <c r="BJ156" s="14" t="s">
        <v>102</v>
      </c>
      <c r="BK156" s="160">
        <f t="shared" si="9"/>
        <v>0</v>
      </c>
      <c r="BL156" s="14" t="s">
        <v>418</v>
      </c>
      <c r="BM156" s="159" t="s">
        <v>1645</v>
      </c>
    </row>
    <row r="157" spans="1:65" s="2" customFormat="1" ht="24">
      <c r="A157" s="29"/>
      <c r="B157" s="146"/>
      <c r="C157" s="161" t="s">
        <v>278</v>
      </c>
      <c r="D157" s="161" t="s">
        <v>224</v>
      </c>
      <c r="E157" s="162" t="s">
        <v>1646</v>
      </c>
      <c r="F157" s="163" t="s">
        <v>1647</v>
      </c>
      <c r="G157" s="164" t="s">
        <v>342</v>
      </c>
      <c r="H157" s="165">
        <v>1</v>
      </c>
      <c r="I157" s="166"/>
      <c r="J157" s="167">
        <f t="shared" si="0"/>
        <v>0</v>
      </c>
      <c r="K157" s="168"/>
      <c r="L157" s="169"/>
      <c r="M157" s="170" t="s">
        <v>1</v>
      </c>
      <c r="N157" s="171" t="s">
        <v>40</v>
      </c>
      <c r="O157" s="55"/>
      <c r="P157" s="157">
        <f t="shared" si="1"/>
        <v>0</v>
      </c>
      <c r="Q157" s="157">
        <v>1.4999999999999999E-4</v>
      </c>
      <c r="R157" s="157">
        <f t="shared" si="2"/>
        <v>1.4999999999999999E-4</v>
      </c>
      <c r="S157" s="157">
        <v>0</v>
      </c>
      <c r="T157" s="158">
        <f t="shared" si="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59" t="s">
        <v>1382</v>
      </c>
      <c r="AT157" s="159" t="s">
        <v>224</v>
      </c>
      <c r="AU157" s="159" t="s">
        <v>102</v>
      </c>
      <c r="AY157" s="14" t="s">
        <v>157</v>
      </c>
      <c r="BE157" s="160">
        <f t="shared" si="4"/>
        <v>0</v>
      </c>
      <c r="BF157" s="160">
        <f t="shared" si="5"/>
        <v>0</v>
      </c>
      <c r="BG157" s="160">
        <f t="shared" si="6"/>
        <v>0</v>
      </c>
      <c r="BH157" s="160">
        <f t="shared" si="7"/>
        <v>0</v>
      </c>
      <c r="BI157" s="160">
        <f t="shared" si="8"/>
        <v>0</v>
      </c>
      <c r="BJ157" s="14" t="s">
        <v>102</v>
      </c>
      <c r="BK157" s="160">
        <f t="shared" si="9"/>
        <v>0</v>
      </c>
      <c r="BL157" s="14" t="s">
        <v>418</v>
      </c>
      <c r="BM157" s="159" t="s">
        <v>1648</v>
      </c>
    </row>
    <row r="158" spans="1:65" s="2" customFormat="1" ht="16.5" customHeight="1">
      <c r="A158" s="29"/>
      <c r="B158" s="146"/>
      <c r="C158" s="147" t="s">
        <v>282</v>
      </c>
      <c r="D158" s="147" t="s">
        <v>159</v>
      </c>
      <c r="E158" s="148" t="s">
        <v>1649</v>
      </c>
      <c r="F158" s="149" t="s">
        <v>1650</v>
      </c>
      <c r="G158" s="150" t="s">
        <v>342</v>
      </c>
      <c r="H158" s="151">
        <v>17</v>
      </c>
      <c r="I158" s="152"/>
      <c r="J158" s="153">
        <f t="shared" si="0"/>
        <v>0</v>
      </c>
      <c r="K158" s="154"/>
      <c r="L158" s="30"/>
      <c r="M158" s="155" t="s">
        <v>1</v>
      </c>
      <c r="N158" s="156" t="s">
        <v>40</v>
      </c>
      <c r="O158" s="55"/>
      <c r="P158" s="157">
        <f t="shared" si="1"/>
        <v>0</v>
      </c>
      <c r="Q158" s="157">
        <v>0</v>
      </c>
      <c r="R158" s="157">
        <f t="shared" si="2"/>
        <v>0</v>
      </c>
      <c r="S158" s="157">
        <v>0</v>
      </c>
      <c r="T158" s="158">
        <f t="shared" si="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59" t="s">
        <v>418</v>
      </c>
      <c r="AT158" s="159" t="s">
        <v>159</v>
      </c>
      <c r="AU158" s="159" t="s">
        <v>102</v>
      </c>
      <c r="AY158" s="14" t="s">
        <v>157</v>
      </c>
      <c r="BE158" s="160">
        <f t="shared" si="4"/>
        <v>0</v>
      </c>
      <c r="BF158" s="160">
        <f t="shared" si="5"/>
        <v>0</v>
      </c>
      <c r="BG158" s="160">
        <f t="shared" si="6"/>
        <v>0</v>
      </c>
      <c r="BH158" s="160">
        <f t="shared" si="7"/>
        <v>0</v>
      </c>
      <c r="BI158" s="160">
        <f t="shared" si="8"/>
        <v>0</v>
      </c>
      <c r="BJ158" s="14" t="s">
        <v>102</v>
      </c>
      <c r="BK158" s="160">
        <f t="shared" si="9"/>
        <v>0</v>
      </c>
      <c r="BL158" s="14" t="s">
        <v>418</v>
      </c>
      <c r="BM158" s="159" t="s">
        <v>1651</v>
      </c>
    </row>
    <row r="159" spans="1:65" s="2" customFormat="1" ht="16.5" customHeight="1">
      <c r="A159" s="29"/>
      <c r="B159" s="146"/>
      <c r="C159" s="161" t="s">
        <v>286</v>
      </c>
      <c r="D159" s="161" t="s">
        <v>224</v>
      </c>
      <c r="E159" s="162" t="s">
        <v>1652</v>
      </c>
      <c r="F159" s="163" t="s">
        <v>1653</v>
      </c>
      <c r="G159" s="164" t="s">
        <v>342</v>
      </c>
      <c r="H159" s="165">
        <v>17</v>
      </c>
      <c r="I159" s="166"/>
      <c r="J159" s="167">
        <f t="shared" si="0"/>
        <v>0</v>
      </c>
      <c r="K159" s="168"/>
      <c r="L159" s="169"/>
      <c r="M159" s="170" t="s">
        <v>1</v>
      </c>
      <c r="N159" s="171" t="s">
        <v>40</v>
      </c>
      <c r="O159" s="55"/>
      <c r="P159" s="157">
        <f t="shared" si="1"/>
        <v>0</v>
      </c>
      <c r="Q159" s="157">
        <v>0</v>
      </c>
      <c r="R159" s="157">
        <f t="shared" si="2"/>
        <v>0</v>
      </c>
      <c r="S159" s="157">
        <v>0</v>
      </c>
      <c r="T159" s="158">
        <f t="shared" si="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59" t="s">
        <v>1093</v>
      </c>
      <c r="AT159" s="159" t="s">
        <v>224</v>
      </c>
      <c r="AU159" s="159" t="s">
        <v>102</v>
      </c>
      <c r="AY159" s="14" t="s">
        <v>157</v>
      </c>
      <c r="BE159" s="160">
        <f t="shared" si="4"/>
        <v>0</v>
      </c>
      <c r="BF159" s="160">
        <f t="shared" si="5"/>
        <v>0</v>
      </c>
      <c r="BG159" s="160">
        <f t="shared" si="6"/>
        <v>0</v>
      </c>
      <c r="BH159" s="160">
        <f t="shared" si="7"/>
        <v>0</v>
      </c>
      <c r="BI159" s="160">
        <f t="shared" si="8"/>
        <v>0</v>
      </c>
      <c r="BJ159" s="14" t="s">
        <v>102</v>
      </c>
      <c r="BK159" s="160">
        <f t="shared" si="9"/>
        <v>0</v>
      </c>
      <c r="BL159" s="14" t="s">
        <v>1093</v>
      </c>
      <c r="BM159" s="159" t="s">
        <v>1654</v>
      </c>
    </row>
    <row r="160" spans="1:65" s="2" customFormat="1" ht="16.5" customHeight="1">
      <c r="A160" s="29"/>
      <c r="B160" s="146"/>
      <c r="C160" s="147" t="s">
        <v>290</v>
      </c>
      <c r="D160" s="147" t="s">
        <v>159</v>
      </c>
      <c r="E160" s="148" t="s">
        <v>1655</v>
      </c>
      <c r="F160" s="149" t="s">
        <v>1656</v>
      </c>
      <c r="G160" s="150" t="s">
        <v>342</v>
      </c>
      <c r="H160" s="151">
        <v>21</v>
      </c>
      <c r="I160" s="152"/>
      <c r="J160" s="153">
        <f t="shared" si="0"/>
        <v>0</v>
      </c>
      <c r="K160" s="154"/>
      <c r="L160" s="30"/>
      <c r="M160" s="155" t="s">
        <v>1</v>
      </c>
      <c r="N160" s="156" t="s">
        <v>40</v>
      </c>
      <c r="O160" s="55"/>
      <c r="P160" s="157">
        <f t="shared" si="1"/>
        <v>0</v>
      </c>
      <c r="Q160" s="157">
        <v>0</v>
      </c>
      <c r="R160" s="157">
        <f t="shared" si="2"/>
        <v>0</v>
      </c>
      <c r="S160" s="157">
        <v>0</v>
      </c>
      <c r="T160" s="158">
        <f t="shared" si="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59" t="s">
        <v>418</v>
      </c>
      <c r="AT160" s="159" t="s">
        <v>159</v>
      </c>
      <c r="AU160" s="159" t="s">
        <v>102</v>
      </c>
      <c r="AY160" s="14" t="s">
        <v>157</v>
      </c>
      <c r="BE160" s="160">
        <f t="shared" si="4"/>
        <v>0</v>
      </c>
      <c r="BF160" s="160">
        <f t="shared" si="5"/>
        <v>0</v>
      </c>
      <c r="BG160" s="160">
        <f t="shared" si="6"/>
        <v>0</v>
      </c>
      <c r="BH160" s="160">
        <f t="shared" si="7"/>
        <v>0</v>
      </c>
      <c r="BI160" s="160">
        <f t="shared" si="8"/>
        <v>0</v>
      </c>
      <c r="BJ160" s="14" t="s">
        <v>102</v>
      </c>
      <c r="BK160" s="160">
        <f t="shared" si="9"/>
        <v>0</v>
      </c>
      <c r="BL160" s="14" t="s">
        <v>418</v>
      </c>
      <c r="BM160" s="159" t="s">
        <v>1657</v>
      </c>
    </row>
    <row r="161" spans="1:65" s="2" customFormat="1" ht="21.75" customHeight="1">
      <c r="A161" s="29"/>
      <c r="B161" s="146"/>
      <c r="C161" s="161" t="s">
        <v>294</v>
      </c>
      <c r="D161" s="161" t="s">
        <v>224</v>
      </c>
      <c r="E161" s="162" t="s">
        <v>1658</v>
      </c>
      <c r="F161" s="163" t="s">
        <v>1659</v>
      </c>
      <c r="G161" s="164" t="s">
        <v>342</v>
      </c>
      <c r="H161" s="165">
        <v>9</v>
      </c>
      <c r="I161" s="166"/>
      <c r="J161" s="167">
        <f t="shared" si="0"/>
        <v>0</v>
      </c>
      <c r="K161" s="168"/>
      <c r="L161" s="169"/>
      <c r="M161" s="170" t="s">
        <v>1</v>
      </c>
      <c r="N161" s="171" t="s">
        <v>40</v>
      </c>
      <c r="O161" s="55"/>
      <c r="P161" s="157">
        <f t="shared" si="1"/>
        <v>0</v>
      </c>
      <c r="Q161" s="157">
        <v>2.9999999999999997E-4</v>
      </c>
      <c r="R161" s="157">
        <f t="shared" si="2"/>
        <v>2.7000000000000001E-3</v>
      </c>
      <c r="S161" s="157">
        <v>0</v>
      </c>
      <c r="T161" s="158">
        <f t="shared" si="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59" t="s">
        <v>1093</v>
      </c>
      <c r="AT161" s="159" t="s">
        <v>224</v>
      </c>
      <c r="AU161" s="159" t="s">
        <v>102</v>
      </c>
      <c r="AY161" s="14" t="s">
        <v>157</v>
      </c>
      <c r="BE161" s="160">
        <f t="shared" si="4"/>
        <v>0</v>
      </c>
      <c r="BF161" s="160">
        <f t="shared" si="5"/>
        <v>0</v>
      </c>
      <c r="BG161" s="160">
        <f t="shared" si="6"/>
        <v>0</v>
      </c>
      <c r="BH161" s="160">
        <f t="shared" si="7"/>
        <v>0</v>
      </c>
      <c r="BI161" s="160">
        <f t="shared" si="8"/>
        <v>0</v>
      </c>
      <c r="BJ161" s="14" t="s">
        <v>102</v>
      </c>
      <c r="BK161" s="160">
        <f t="shared" si="9"/>
        <v>0</v>
      </c>
      <c r="BL161" s="14" t="s">
        <v>1093</v>
      </c>
      <c r="BM161" s="159" t="s">
        <v>1660</v>
      </c>
    </row>
    <row r="162" spans="1:65" s="2" customFormat="1" ht="21.75" customHeight="1">
      <c r="A162" s="29"/>
      <c r="B162" s="146"/>
      <c r="C162" s="161" t="s">
        <v>298</v>
      </c>
      <c r="D162" s="161" t="s">
        <v>224</v>
      </c>
      <c r="E162" s="162" t="s">
        <v>1661</v>
      </c>
      <c r="F162" s="163" t="s">
        <v>1662</v>
      </c>
      <c r="G162" s="164" t="s">
        <v>342</v>
      </c>
      <c r="H162" s="165">
        <v>9</v>
      </c>
      <c r="I162" s="166"/>
      <c r="J162" s="167">
        <f t="shared" ref="J162:J193" si="10">ROUND(I162*H162,2)</f>
        <v>0</v>
      </c>
      <c r="K162" s="168"/>
      <c r="L162" s="169"/>
      <c r="M162" s="170" t="s">
        <v>1</v>
      </c>
      <c r="N162" s="171" t="s">
        <v>40</v>
      </c>
      <c r="O162" s="55"/>
      <c r="P162" s="157">
        <f t="shared" ref="P162:P193" si="11">O162*H162</f>
        <v>0</v>
      </c>
      <c r="Q162" s="157">
        <v>2.9999999999999997E-4</v>
      </c>
      <c r="R162" s="157">
        <f t="shared" ref="R162:R193" si="12">Q162*H162</f>
        <v>2.7000000000000001E-3</v>
      </c>
      <c r="S162" s="157">
        <v>0</v>
      </c>
      <c r="T162" s="158">
        <f t="shared" ref="T162:T193" si="13"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59" t="s">
        <v>1093</v>
      </c>
      <c r="AT162" s="159" t="s">
        <v>224</v>
      </c>
      <c r="AU162" s="159" t="s">
        <v>102</v>
      </c>
      <c r="AY162" s="14" t="s">
        <v>157</v>
      </c>
      <c r="BE162" s="160">
        <f t="shared" ref="BE162:BE193" si="14">IF(N162="základná",J162,0)</f>
        <v>0</v>
      </c>
      <c r="BF162" s="160">
        <f t="shared" ref="BF162:BF193" si="15">IF(N162="znížená",J162,0)</f>
        <v>0</v>
      </c>
      <c r="BG162" s="160">
        <f t="shared" ref="BG162:BG193" si="16">IF(N162="zákl. prenesená",J162,0)</f>
        <v>0</v>
      </c>
      <c r="BH162" s="160">
        <f t="shared" ref="BH162:BH193" si="17">IF(N162="zníž. prenesená",J162,0)</f>
        <v>0</v>
      </c>
      <c r="BI162" s="160">
        <f t="shared" ref="BI162:BI193" si="18">IF(N162="nulová",J162,0)</f>
        <v>0</v>
      </c>
      <c r="BJ162" s="14" t="s">
        <v>102</v>
      </c>
      <c r="BK162" s="160">
        <f t="shared" ref="BK162:BK193" si="19">ROUND(I162*H162,2)</f>
        <v>0</v>
      </c>
      <c r="BL162" s="14" t="s">
        <v>1093</v>
      </c>
      <c r="BM162" s="159" t="s">
        <v>1663</v>
      </c>
    </row>
    <row r="163" spans="1:65" s="2" customFormat="1" ht="21.75" customHeight="1">
      <c r="A163" s="29"/>
      <c r="B163" s="146"/>
      <c r="C163" s="161" t="s">
        <v>302</v>
      </c>
      <c r="D163" s="161" t="s">
        <v>224</v>
      </c>
      <c r="E163" s="162" t="s">
        <v>1664</v>
      </c>
      <c r="F163" s="163" t="s">
        <v>1665</v>
      </c>
      <c r="G163" s="164" t="s">
        <v>342</v>
      </c>
      <c r="H163" s="165">
        <v>3</v>
      </c>
      <c r="I163" s="166"/>
      <c r="J163" s="167">
        <f t="shared" si="10"/>
        <v>0</v>
      </c>
      <c r="K163" s="168"/>
      <c r="L163" s="169"/>
      <c r="M163" s="170" t="s">
        <v>1</v>
      </c>
      <c r="N163" s="171" t="s">
        <v>40</v>
      </c>
      <c r="O163" s="55"/>
      <c r="P163" s="157">
        <f t="shared" si="11"/>
        <v>0</v>
      </c>
      <c r="Q163" s="157">
        <v>2.9999999999999997E-4</v>
      </c>
      <c r="R163" s="157">
        <f t="shared" si="12"/>
        <v>8.9999999999999998E-4</v>
      </c>
      <c r="S163" s="157">
        <v>0</v>
      </c>
      <c r="T163" s="158">
        <f t="shared" si="1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59" t="s">
        <v>1093</v>
      </c>
      <c r="AT163" s="159" t="s">
        <v>224</v>
      </c>
      <c r="AU163" s="159" t="s">
        <v>102</v>
      </c>
      <c r="AY163" s="14" t="s">
        <v>157</v>
      </c>
      <c r="BE163" s="160">
        <f t="shared" si="14"/>
        <v>0</v>
      </c>
      <c r="BF163" s="160">
        <f t="shared" si="15"/>
        <v>0</v>
      </c>
      <c r="BG163" s="160">
        <f t="shared" si="16"/>
        <v>0</v>
      </c>
      <c r="BH163" s="160">
        <f t="shared" si="17"/>
        <v>0</v>
      </c>
      <c r="BI163" s="160">
        <f t="shared" si="18"/>
        <v>0</v>
      </c>
      <c r="BJ163" s="14" t="s">
        <v>102</v>
      </c>
      <c r="BK163" s="160">
        <f t="shared" si="19"/>
        <v>0</v>
      </c>
      <c r="BL163" s="14" t="s">
        <v>1093</v>
      </c>
      <c r="BM163" s="159" t="s">
        <v>1666</v>
      </c>
    </row>
    <row r="164" spans="1:65" s="2" customFormat="1" ht="16.5" customHeight="1">
      <c r="A164" s="29"/>
      <c r="B164" s="146"/>
      <c r="C164" s="147" t="s">
        <v>306</v>
      </c>
      <c r="D164" s="147" t="s">
        <v>159</v>
      </c>
      <c r="E164" s="148" t="s">
        <v>1667</v>
      </c>
      <c r="F164" s="149" t="s">
        <v>1668</v>
      </c>
      <c r="G164" s="150" t="s">
        <v>342</v>
      </c>
      <c r="H164" s="151">
        <v>21</v>
      </c>
      <c r="I164" s="152"/>
      <c r="J164" s="153">
        <f t="shared" si="10"/>
        <v>0</v>
      </c>
      <c r="K164" s="154"/>
      <c r="L164" s="30"/>
      <c r="M164" s="155" t="s">
        <v>1</v>
      </c>
      <c r="N164" s="156" t="s">
        <v>40</v>
      </c>
      <c r="O164" s="55"/>
      <c r="P164" s="157">
        <f t="shared" si="11"/>
        <v>0</v>
      </c>
      <c r="Q164" s="157">
        <v>0</v>
      </c>
      <c r="R164" s="157">
        <f t="shared" si="12"/>
        <v>0</v>
      </c>
      <c r="S164" s="157">
        <v>0</v>
      </c>
      <c r="T164" s="158">
        <f t="shared" si="1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59" t="s">
        <v>418</v>
      </c>
      <c r="AT164" s="159" t="s">
        <v>159</v>
      </c>
      <c r="AU164" s="159" t="s">
        <v>102</v>
      </c>
      <c r="AY164" s="14" t="s">
        <v>157</v>
      </c>
      <c r="BE164" s="160">
        <f t="shared" si="14"/>
        <v>0</v>
      </c>
      <c r="BF164" s="160">
        <f t="shared" si="15"/>
        <v>0</v>
      </c>
      <c r="BG164" s="160">
        <f t="shared" si="16"/>
        <v>0</v>
      </c>
      <c r="BH164" s="160">
        <f t="shared" si="17"/>
        <v>0</v>
      </c>
      <c r="BI164" s="160">
        <f t="shared" si="18"/>
        <v>0</v>
      </c>
      <c r="BJ164" s="14" t="s">
        <v>102</v>
      </c>
      <c r="BK164" s="160">
        <f t="shared" si="19"/>
        <v>0</v>
      </c>
      <c r="BL164" s="14" t="s">
        <v>418</v>
      </c>
      <c r="BM164" s="159" t="s">
        <v>1669</v>
      </c>
    </row>
    <row r="165" spans="1:65" s="2" customFormat="1" ht="16.5" customHeight="1">
      <c r="A165" s="29"/>
      <c r="B165" s="146"/>
      <c r="C165" s="161" t="s">
        <v>311</v>
      </c>
      <c r="D165" s="161" t="s">
        <v>224</v>
      </c>
      <c r="E165" s="162" t="s">
        <v>1670</v>
      </c>
      <c r="F165" s="163" t="s">
        <v>1671</v>
      </c>
      <c r="G165" s="164" t="s">
        <v>342</v>
      </c>
      <c r="H165" s="165">
        <v>21</v>
      </c>
      <c r="I165" s="166"/>
      <c r="J165" s="167">
        <f t="shared" si="10"/>
        <v>0</v>
      </c>
      <c r="K165" s="168"/>
      <c r="L165" s="169"/>
      <c r="M165" s="170" t="s">
        <v>1</v>
      </c>
      <c r="N165" s="171" t="s">
        <v>40</v>
      </c>
      <c r="O165" s="55"/>
      <c r="P165" s="157">
        <f t="shared" si="11"/>
        <v>0</v>
      </c>
      <c r="Q165" s="157">
        <v>2.2000000000000001E-4</v>
      </c>
      <c r="R165" s="157">
        <f t="shared" si="12"/>
        <v>4.62E-3</v>
      </c>
      <c r="S165" s="157">
        <v>0</v>
      </c>
      <c r="T165" s="158">
        <f t="shared" si="1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59" t="s">
        <v>1382</v>
      </c>
      <c r="AT165" s="159" t="s">
        <v>224</v>
      </c>
      <c r="AU165" s="159" t="s">
        <v>102</v>
      </c>
      <c r="AY165" s="14" t="s">
        <v>157</v>
      </c>
      <c r="BE165" s="160">
        <f t="shared" si="14"/>
        <v>0</v>
      </c>
      <c r="BF165" s="160">
        <f t="shared" si="15"/>
        <v>0</v>
      </c>
      <c r="BG165" s="160">
        <f t="shared" si="16"/>
        <v>0</v>
      </c>
      <c r="BH165" s="160">
        <f t="shared" si="17"/>
        <v>0</v>
      </c>
      <c r="BI165" s="160">
        <f t="shared" si="18"/>
        <v>0</v>
      </c>
      <c r="BJ165" s="14" t="s">
        <v>102</v>
      </c>
      <c r="BK165" s="160">
        <f t="shared" si="19"/>
        <v>0</v>
      </c>
      <c r="BL165" s="14" t="s">
        <v>418</v>
      </c>
      <c r="BM165" s="159" t="s">
        <v>1672</v>
      </c>
    </row>
    <row r="166" spans="1:65" s="2" customFormat="1" ht="16.5" customHeight="1">
      <c r="A166" s="29"/>
      <c r="B166" s="146"/>
      <c r="C166" s="147" t="s">
        <v>315</v>
      </c>
      <c r="D166" s="147" t="s">
        <v>159</v>
      </c>
      <c r="E166" s="148" t="s">
        <v>1673</v>
      </c>
      <c r="F166" s="149" t="s">
        <v>1668</v>
      </c>
      <c r="G166" s="150" t="s">
        <v>342</v>
      </c>
      <c r="H166" s="151">
        <v>3</v>
      </c>
      <c r="I166" s="152"/>
      <c r="J166" s="153">
        <f t="shared" si="10"/>
        <v>0</v>
      </c>
      <c r="K166" s="154"/>
      <c r="L166" s="30"/>
      <c r="M166" s="155" t="s">
        <v>1</v>
      </c>
      <c r="N166" s="156" t="s">
        <v>40</v>
      </c>
      <c r="O166" s="55"/>
      <c r="P166" s="157">
        <f t="shared" si="11"/>
        <v>0</v>
      </c>
      <c r="Q166" s="157">
        <v>0</v>
      </c>
      <c r="R166" s="157">
        <f t="shared" si="12"/>
        <v>0</v>
      </c>
      <c r="S166" s="157">
        <v>0</v>
      </c>
      <c r="T166" s="158">
        <f t="shared" si="1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59" t="s">
        <v>418</v>
      </c>
      <c r="AT166" s="159" t="s">
        <v>159</v>
      </c>
      <c r="AU166" s="159" t="s">
        <v>102</v>
      </c>
      <c r="AY166" s="14" t="s">
        <v>157</v>
      </c>
      <c r="BE166" s="160">
        <f t="shared" si="14"/>
        <v>0</v>
      </c>
      <c r="BF166" s="160">
        <f t="shared" si="15"/>
        <v>0</v>
      </c>
      <c r="BG166" s="160">
        <f t="shared" si="16"/>
        <v>0</v>
      </c>
      <c r="BH166" s="160">
        <f t="shared" si="17"/>
        <v>0</v>
      </c>
      <c r="BI166" s="160">
        <f t="shared" si="18"/>
        <v>0</v>
      </c>
      <c r="BJ166" s="14" t="s">
        <v>102</v>
      </c>
      <c r="BK166" s="160">
        <f t="shared" si="19"/>
        <v>0</v>
      </c>
      <c r="BL166" s="14" t="s">
        <v>418</v>
      </c>
      <c r="BM166" s="159" t="s">
        <v>1674</v>
      </c>
    </row>
    <row r="167" spans="1:65" s="2" customFormat="1" ht="21.75" customHeight="1">
      <c r="A167" s="29"/>
      <c r="B167" s="146"/>
      <c r="C167" s="161" t="s">
        <v>319</v>
      </c>
      <c r="D167" s="161" t="s">
        <v>224</v>
      </c>
      <c r="E167" s="162" t="s">
        <v>1675</v>
      </c>
      <c r="F167" s="163" t="s">
        <v>1676</v>
      </c>
      <c r="G167" s="164" t="s">
        <v>342</v>
      </c>
      <c r="H167" s="165">
        <v>3</v>
      </c>
      <c r="I167" s="166"/>
      <c r="J167" s="167">
        <f t="shared" si="10"/>
        <v>0</v>
      </c>
      <c r="K167" s="168"/>
      <c r="L167" s="169"/>
      <c r="M167" s="170" t="s">
        <v>1</v>
      </c>
      <c r="N167" s="171" t="s">
        <v>40</v>
      </c>
      <c r="O167" s="55"/>
      <c r="P167" s="157">
        <f t="shared" si="11"/>
        <v>0</v>
      </c>
      <c r="Q167" s="157">
        <v>4.6999999999999999E-4</v>
      </c>
      <c r="R167" s="157">
        <f t="shared" si="12"/>
        <v>1.41E-3</v>
      </c>
      <c r="S167" s="157">
        <v>0</v>
      </c>
      <c r="T167" s="158">
        <f t="shared" si="1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59" t="s">
        <v>1093</v>
      </c>
      <c r="AT167" s="159" t="s">
        <v>224</v>
      </c>
      <c r="AU167" s="159" t="s">
        <v>102</v>
      </c>
      <c r="AY167" s="14" t="s">
        <v>157</v>
      </c>
      <c r="BE167" s="160">
        <f t="shared" si="14"/>
        <v>0</v>
      </c>
      <c r="BF167" s="160">
        <f t="shared" si="15"/>
        <v>0</v>
      </c>
      <c r="BG167" s="160">
        <f t="shared" si="16"/>
        <v>0</v>
      </c>
      <c r="BH167" s="160">
        <f t="shared" si="17"/>
        <v>0</v>
      </c>
      <c r="BI167" s="160">
        <f t="shared" si="18"/>
        <v>0</v>
      </c>
      <c r="BJ167" s="14" t="s">
        <v>102</v>
      </c>
      <c r="BK167" s="160">
        <f t="shared" si="19"/>
        <v>0</v>
      </c>
      <c r="BL167" s="14" t="s">
        <v>1093</v>
      </c>
      <c r="BM167" s="159" t="s">
        <v>1677</v>
      </c>
    </row>
    <row r="168" spans="1:65" s="2" customFormat="1" ht="16.5" customHeight="1">
      <c r="A168" s="29"/>
      <c r="B168" s="146"/>
      <c r="C168" s="147" t="s">
        <v>323</v>
      </c>
      <c r="D168" s="147" t="s">
        <v>159</v>
      </c>
      <c r="E168" s="148" t="s">
        <v>1678</v>
      </c>
      <c r="F168" s="149" t="s">
        <v>1679</v>
      </c>
      <c r="G168" s="150" t="s">
        <v>342</v>
      </c>
      <c r="H168" s="151">
        <v>66</v>
      </c>
      <c r="I168" s="152"/>
      <c r="J168" s="153">
        <f t="shared" si="10"/>
        <v>0</v>
      </c>
      <c r="K168" s="154"/>
      <c r="L168" s="30"/>
      <c r="M168" s="155" t="s">
        <v>1</v>
      </c>
      <c r="N168" s="156" t="s">
        <v>40</v>
      </c>
      <c r="O168" s="55"/>
      <c r="P168" s="157">
        <f t="shared" si="11"/>
        <v>0</v>
      </c>
      <c r="Q168" s="157">
        <v>0</v>
      </c>
      <c r="R168" s="157">
        <f t="shared" si="12"/>
        <v>0</v>
      </c>
      <c r="S168" s="157">
        <v>0</v>
      </c>
      <c r="T168" s="158">
        <f t="shared" si="1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59" t="s">
        <v>418</v>
      </c>
      <c r="AT168" s="159" t="s">
        <v>159</v>
      </c>
      <c r="AU168" s="159" t="s">
        <v>102</v>
      </c>
      <c r="AY168" s="14" t="s">
        <v>157</v>
      </c>
      <c r="BE168" s="160">
        <f t="shared" si="14"/>
        <v>0</v>
      </c>
      <c r="BF168" s="160">
        <f t="shared" si="15"/>
        <v>0</v>
      </c>
      <c r="BG168" s="160">
        <f t="shared" si="16"/>
        <v>0</v>
      </c>
      <c r="BH168" s="160">
        <f t="shared" si="17"/>
        <v>0</v>
      </c>
      <c r="BI168" s="160">
        <f t="shared" si="18"/>
        <v>0</v>
      </c>
      <c r="BJ168" s="14" t="s">
        <v>102</v>
      </c>
      <c r="BK168" s="160">
        <f t="shared" si="19"/>
        <v>0</v>
      </c>
      <c r="BL168" s="14" t="s">
        <v>418</v>
      </c>
      <c r="BM168" s="159" t="s">
        <v>1680</v>
      </c>
    </row>
    <row r="169" spans="1:65" s="2" customFormat="1" ht="24">
      <c r="A169" s="29"/>
      <c r="B169" s="146"/>
      <c r="C169" s="161" t="s">
        <v>327</v>
      </c>
      <c r="D169" s="161" t="s">
        <v>224</v>
      </c>
      <c r="E169" s="162" t="s">
        <v>1681</v>
      </c>
      <c r="F169" s="163" t="s">
        <v>1682</v>
      </c>
      <c r="G169" s="164" t="s">
        <v>342</v>
      </c>
      <c r="H169" s="165">
        <v>66</v>
      </c>
      <c r="I169" s="166"/>
      <c r="J169" s="167">
        <f t="shared" si="10"/>
        <v>0</v>
      </c>
      <c r="K169" s="168"/>
      <c r="L169" s="169"/>
      <c r="M169" s="170" t="s">
        <v>1</v>
      </c>
      <c r="N169" s="171" t="s">
        <v>40</v>
      </c>
      <c r="O169" s="55"/>
      <c r="P169" s="157">
        <f t="shared" si="11"/>
        <v>0</v>
      </c>
      <c r="Q169" s="157">
        <v>1.2999999999999999E-4</v>
      </c>
      <c r="R169" s="157">
        <f t="shared" si="12"/>
        <v>8.5800000000000008E-3</v>
      </c>
      <c r="S169" s="157">
        <v>0</v>
      </c>
      <c r="T169" s="158">
        <f t="shared" si="1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59" t="s">
        <v>1093</v>
      </c>
      <c r="AT169" s="159" t="s">
        <v>224</v>
      </c>
      <c r="AU169" s="159" t="s">
        <v>102</v>
      </c>
      <c r="AY169" s="14" t="s">
        <v>157</v>
      </c>
      <c r="BE169" s="160">
        <f t="shared" si="14"/>
        <v>0</v>
      </c>
      <c r="BF169" s="160">
        <f t="shared" si="15"/>
        <v>0</v>
      </c>
      <c r="BG169" s="160">
        <f t="shared" si="16"/>
        <v>0</v>
      </c>
      <c r="BH169" s="160">
        <f t="shared" si="17"/>
        <v>0</v>
      </c>
      <c r="BI169" s="160">
        <f t="shared" si="18"/>
        <v>0</v>
      </c>
      <c r="BJ169" s="14" t="s">
        <v>102</v>
      </c>
      <c r="BK169" s="160">
        <f t="shared" si="19"/>
        <v>0</v>
      </c>
      <c r="BL169" s="14" t="s">
        <v>1093</v>
      </c>
      <c r="BM169" s="159" t="s">
        <v>1683</v>
      </c>
    </row>
    <row r="170" spans="1:65" s="2" customFormat="1" ht="21.75" customHeight="1">
      <c r="A170" s="29"/>
      <c r="B170" s="146"/>
      <c r="C170" s="147" t="s">
        <v>331</v>
      </c>
      <c r="D170" s="147" t="s">
        <v>159</v>
      </c>
      <c r="E170" s="148" t="s">
        <v>1684</v>
      </c>
      <c r="F170" s="149" t="s">
        <v>1685</v>
      </c>
      <c r="G170" s="150" t="s">
        <v>342</v>
      </c>
      <c r="H170" s="151">
        <v>4</v>
      </c>
      <c r="I170" s="152"/>
      <c r="J170" s="153">
        <f t="shared" si="10"/>
        <v>0</v>
      </c>
      <c r="K170" s="154"/>
      <c r="L170" s="30"/>
      <c r="M170" s="155" t="s">
        <v>1</v>
      </c>
      <c r="N170" s="156" t="s">
        <v>40</v>
      </c>
      <c r="O170" s="55"/>
      <c r="P170" s="157">
        <f t="shared" si="11"/>
        <v>0</v>
      </c>
      <c r="Q170" s="157">
        <v>0</v>
      </c>
      <c r="R170" s="157">
        <f t="shared" si="12"/>
        <v>0</v>
      </c>
      <c r="S170" s="157">
        <v>0</v>
      </c>
      <c r="T170" s="158">
        <f t="shared" si="1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59" t="s">
        <v>418</v>
      </c>
      <c r="AT170" s="159" t="s">
        <v>159</v>
      </c>
      <c r="AU170" s="159" t="s">
        <v>102</v>
      </c>
      <c r="AY170" s="14" t="s">
        <v>157</v>
      </c>
      <c r="BE170" s="160">
        <f t="shared" si="14"/>
        <v>0</v>
      </c>
      <c r="BF170" s="160">
        <f t="shared" si="15"/>
        <v>0</v>
      </c>
      <c r="BG170" s="160">
        <f t="shared" si="16"/>
        <v>0</v>
      </c>
      <c r="BH170" s="160">
        <f t="shared" si="17"/>
        <v>0</v>
      </c>
      <c r="BI170" s="160">
        <f t="shared" si="18"/>
        <v>0</v>
      </c>
      <c r="BJ170" s="14" t="s">
        <v>102</v>
      </c>
      <c r="BK170" s="160">
        <f t="shared" si="19"/>
        <v>0</v>
      </c>
      <c r="BL170" s="14" t="s">
        <v>418</v>
      </c>
      <c r="BM170" s="159" t="s">
        <v>1686</v>
      </c>
    </row>
    <row r="171" spans="1:65" s="2" customFormat="1" ht="24">
      <c r="A171" s="29"/>
      <c r="B171" s="146"/>
      <c r="C171" s="161" t="s">
        <v>335</v>
      </c>
      <c r="D171" s="161" t="s">
        <v>224</v>
      </c>
      <c r="E171" s="162" t="s">
        <v>1687</v>
      </c>
      <c r="F171" s="163" t="s">
        <v>1688</v>
      </c>
      <c r="G171" s="164" t="s">
        <v>342</v>
      </c>
      <c r="H171" s="165">
        <v>2</v>
      </c>
      <c r="I171" s="166"/>
      <c r="J171" s="167">
        <f t="shared" si="10"/>
        <v>0</v>
      </c>
      <c r="K171" s="168"/>
      <c r="L171" s="169"/>
      <c r="M171" s="170" t="s">
        <v>1</v>
      </c>
      <c r="N171" s="171" t="s">
        <v>40</v>
      </c>
      <c r="O171" s="55"/>
      <c r="P171" s="157">
        <f t="shared" si="11"/>
        <v>0</v>
      </c>
      <c r="Q171" s="157">
        <v>3.2000000000000001E-2</v>
      </c>
      <c r="R171" s="157">
        <f t="shared" si="12"/>
        <v>6.4000000000000001E-2</v>
      </c>
      <c r="S171" s="157">
        <v>0</v>
      </c>
      <c r="T171" s="158">
        <f t="shared" si="13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59" t="s">
        <v>1093</v>
      </c>
      <c r="AT171" s="159" t="s">
        <v>224</v>
      </c>
      <c r="AU171" s="159" t="s">
        <v>102</v>
      </c>
      <c r="AY171" s="14" t="s">
        <v>157</v>
      </c>
      <c r="BE171" s="160">
        <f t="shared" si="14"/>
        <v>0</v>
      </c>
      <c r="BF171" s="160">
        <f t="shared" si="15"/>
        <v>0</v>
      </c>
      <c r="BG171" s="160">
        <f t="shared" si="16"/>
        <v>0</v>
      </c>
      <c r="BH171" s="160">
        <f t="shared" si="17"/>
        <v>0</v>
      </c>
      <c r="BI171" s="160">
        <f t="shared" si="18"/>
        <v>0</v>
      </c>
      <c r="BJ171" s="14" t="s">
        <v>102</v>
      </c>
      <c r="BK171" s="160">
        <f t="shared" si="19"/>
        <v>0</v>
      </c>
      <c r="BL171" s="14" t="s">
        <v>1093</v>
      </c>
      <c r="BM171" s="159" t="s">
        <v>1689</v>
      </c>
    </row>
    <row r="172" spans="1:65" s="2" customFormat="1" ht="24">
      <c r="A172" s="29"/>
      <c r="B172" s="146"/>
      <c r="C172" s="161" t="s">
        <v>339</v>
      </c>
      <c r="D172" s="161" t="s">
        <v>224</v>
      </c>
      <c r="E172" s="162" t="s">
        <v>1690</v>
      </c>
      <c r="F172" s="163" t="s">
        <v>1691</v>
      </c>
      <c r="G172" s="164" t="s">
        <v>342</v>
      </c>
      <c r="H172" s="165">
        <v>2</v>
      </c>
      <c r="I172" s="166"/>
      <c r="J172" s="167">
        <f t="shared" si="10"/>
        <v>0</v>
      </c>
      <c r="K172" s="168"/>
      <c r="L172" s="169"/>
      <c r="M172" s="170" t="s">
        <v>1</v>
      </c>
      <c r="N172" s="171" t="s">
        <v>40</v>
      </c>
      <c r="O172" s="55"/>
      <c r="P172" s="157">
        <f t="shared" si="11"/>
        <v>0</v>
      </c>
      <c r="Q172" s="157">
        <v>3.2000000000000001E-2</v>
      </c>
      <c r="R172" s="157">
        <f t="shared" si="12"/>
        <v>6.4000000000000001E-2</v>
      </c>
      <c r="S172" s="157">
        <v>0</v>
      </c>
      <c r="T172" s="158">
        <f t="shared" si="13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59" t="s">
        <v>1093</v>
      </c>
      <c r="AT172" s="159" t="s">
        <v>224</v>
      </c>
      <c r="AU172" s="159" t="s">
        <v>102</v>
      </c>
      <c r="AY172" s="14" t="s">
        <v>157</v>
      </c>
      <c r="BE172" s="160">
        <f t="shared" si="14"/>
        <v>0</v>
      </c>
      <c r="BF172" s="160">
        <f t="shared" si="15"/>
        <v>0</v>
      </c>
      <c r="BG172" s="160">
        <f t="shared" si="16"/>
        <v>0</v>
      </c>
      <c r="BH172" s="160">
        <f t="shared" si="17"/>
        <v>0</v>
      </c>
      <c r="BI172" s="160">
        <f t="shared" si="18"/>
        <v>0</v>
      </c>
      <c r="BJ172" s="14" t="s">
        <v>102</v>
      </c>
      <c r="BK172" s="160">
        <f t="shared" si="19"/>
        <v>0</v>
      </c>
      <c r="BL172" s="14" t="s">
        <v>1093</v>
      </c>
      <c r="BM172" s="159" t="s">
        <v>1692</v>
      </c>
    </row>
    <row r="173" spans="1:65" s="2" customFormat="1" ht="21.75" customHeight="1">
      <c r="A173" s="29"/>
      <c r="B173" s="146"/>
      <c r="C173" s="147" t="s">
        <v>344</v>
      </c>
      <c r="D173" s="147" t="s">
        <v>159</v>
      </c>
      <c r="E173" s="148" t="s">
        <v>1693</v>
      </c>
      <c r="F173" s="149" t="s">
        <v>1694</v>
      </c>
      <c r="G173" s="150" t="s">
        <v>342</v>
      </c>
      <c r="H173" s="151">
        <v>3</v>
      </c>
      <c r="I173" s="152"/>
      <c r="J173" s="153">
        <f t="shared" si="10"/>
        <v>0</v>
      </c>
      <c r="K173" s="154"/>
      <c r="L173" s="30"/>
      <c r="M173" s="155" t="s">
        <v>1</v>
      </c>
      <c r="N173" s="156" t="s">
        <v>40</v>
      </c>
      <c r="O173" s="55"/>
      <c r="P173" s="157">
        <f t="shared" si="11"/>
        <v>0</v>
      </c>
      <c r="Q173" s="157">
        <v>0</v>
      </c>
      <c r="R173" s="157">
        <f t="shared" si="12"/>
        <v>0</v>
      </c>
      <c r="S173" s="157">
        <v>0</v>
      </c>
      <c r="T173" s="158">
        <f t="shared" si="1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59" t="s">
        <v>418</v>
      </c>
      <c r="AT173" s="159" t="s">
        <v>159</v>
      </c>
      <c r="AU173" s="159" t="s">
        <v>102</v>
      </c>
      <c r="AY173" s="14" t="s">
        <v>157</v>
      </c>
      <c r="BE173" s="160">
        <f t="shared" si="14"/>
        <v>0</v>
      </c>
      <c r="BF173" s="160">
        <f t="shared" si="15"/>
        <v>0</v>
      </c>
      <c r="BG173" s="160">
        <f t="shared" si="16"/>
        <v>0</v>
      </c>
      <c r="BH173" s="160">
        <f t="shared" si="17"/>
        <v>0</v>
      </c>
      <c r="BI173" s="160">
        <f t="shared" si="18"/>
        <v>0</v>
      </c>
      <c r="BJ173" s="14" t="s">
        <v>102</v>
      </c>
      <c r="BK173" s="160">
        <f t="shared" si="19"/>
        <v>0</v>
      </c>
      <c r="BL173" s="14" t="s">
        <v>418</v>
      </c>
      <c r="BM173" s="159" t="s">
        <v>1695</v>
      </c>
    </row>
    <row r="174" spans="1:65" s="2" customFormat="1" ht="24">
      <c r="A174" s="29"/>
      <c r="B174" s="146"/>
      <c r="C174" s="161" t="s">
        <v>348</v>
      </c>
      <c r="D174" s="161" t="s">
        <v>224</v>
      </c>
      <c r="E174" s="162" t="s">
        <v>1696</v>
      </c>
      <c r="F174" s="163" t="s">
        <v>1697</v>
      </c>
      <c r="G174" s="164" t="s">
        <v>342</v>
      </c>
      <c r="H174" s="165">
        <v>1</v>
      </c>
      <c r="I174" s="166"/>
      <c r="J174" s="167">
        <f t="shared" si="10"/>
        <v>0</v>
      </c>
      <c r="K174" s="168"/>
      <c r="L174" s="169"/>
      <c r="M174" s="170" t="s">
        <v>1</v>
      </c>
      <c r="N174" s="171" t="s">
        <v>40</v>
      </c>
      <c r="O174" s="55"/>
      <c r="P174" s="157">
        <f t="shared" si="11"/>
        <v>0</v>
      </c>
      <c r="Q174" s="157">
        <v>0.04</v>
      </c>
      <c r="R174" s="157">
        <f t="shared" si="12"/>
        <v>0.04</v>
      </c>
      <c r="S174" s="157">
        <v>0</v>
      </c>
      <c r="T174" s="158">
        <f t="shared" si="1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59" t="s">
        <v>1093</v>
      </c>
      <c r="AT174" s="159" t="s">
        <v>224</v>
      </c>
      <c r="AU174" s="159" t="s">
        <v>102</v>
      </c>
      <c r="AY174" s="14" t="s">
        <v>157</v>
      </c>
      <c r="BE174" s="160">
        <f t="shared" si="14"/>
        <v>0</v>
      </c>
      <c r="BF174" s="160">
        <f t="shared" si="15"/>
        <v>0</v>
      </c>
      <c r="BG174" s="160">
        <f t="shared" si="16"/>
        <v>0</v>
      </c>
      <c r="BH174" s="160">
        <f t="shared" si="17"/>
        <v>0</v>
      </c>
      <c r="BI174" s="160">
        <f t="shared" si="18"/>
        <v>0</v>
      </c>
      <c r="BJ174" s="14" t="s">
        <v>102</v>
      </c>
      <c r="BK174" s="160">
        <f t="shared" si="19"/>
        <v>0</v>
      </c>
      <c r="BL174" s="14" t="s">
        <v>1093</v>
      </c>
      <c r="BM174" s="159" t="s">
        <v>1698</v>
      </c>
    </row>
    <row r="175" spans="1:65" s="2" customFormat="1" ht="24">
      <c r="A175" s="29"/>
      <c r="B175" s="146"/>
      <c r="C175" s="161" t="s">
        <v>352</v>
      </c>
      <c r="D175" s="161" t="s">
        <v>224</v>
      </c>
      <c r="E175" s="162" t="s">
        <v>1699</v>
      </c>
      <c r="F175" s="163" t="s">
        <v>1700</v>
      </c>
      <c r="G175" s="164" t="s">
        <v>342</v>
      </c>
      <c r="H175" s="165">
        <v>2</v>
      </c>
      <c r="I175" s="166"/>
      <c r="J175" s="167">
        <f t="shared" si="10"/>
        <v>0</v>
      </c>
      <c r="K175" s="168"/>
      <c r="L175" s="169"/>
      <c r="M175" s="170" t="s">
        <v>1</v>
      </c>
      <c r="N175" s="171" t="s">
        <v>40</v>
      </c>
      <c r="O175" s="55"/>
      <c r="P175" s="157">
        <f t="shared" si="11"/>
        <v>0</v>
      </c>
      <c r="Q175" s="157">
        <v>0.04</v>
      </c>
      <c r="R175" s="157">
        <f t="shared" si="12"/>
        <v>0.08</v>
      </c>
      <c r="S175" s="157">
        <v>0</v>
      </c>
      <c r="T175" s="158">
        <f t="shared" si="1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59" t="s">
        <v>1093</v>
      </c>
      <c r="AT175" s="159" t="s">
        <v>224</v>
      </c>
      <c r="AU175" s="159" t="s">
        <v>102</v>
      </c>
      <c r="AY175" s="14" t="s">
        <v>157</v>
      </c>
      <c r="BE175" s="160">
        <f t="shared" si="14"/>
        <v>0</v>
      </c>
      <c r="BF175" s="160">
        <f t="shared" si="15"/>
        <v>0</v>
      </c>
      <c r="BG175" s="160">
        <f t="shared" si="16"/>
        <v>0</v>
      </c>
      <c r="BH175" s="160">
        <f t="shared" si="17"/>
        <v>0</v>
      </c>
      <c r="BI175" s="160">
        <f t="shared" si="18"/>
        <v>0</v>
      </c>
      <c r="BJ175" s="14" t="s">
        <v>102</v>
      </c>
      <c r="BK175" s="160">
        <f t="shared" si="19"/>
        <v>0</v>
      </c>
      <c r="BL175" s="14" t="s">
        <v>1093</v>
      </c>
      <c r="BM175" s="159" t="s">
        <v>1701</v>
      </c>
    </row>
    <row r="176" spans="1:65" s="2" customFormat="1" ht="21.75" customHeight="1">
      <c r="A176" s="29"/>
      <c r="B176" s="146"/>
      <c r="C176" s="147" t="s">
        <v>356</v>
      </c>
      <c r="D176" s="147" t="s">
        <v>159</v>
      </c>
      <c r="E176" s="148" t="s">
        <v>1702</v>
      </c>
      <c r="F176" s="149" t="s">
        <v>1703</v>
      </c>
      <c r="G176" s="150" t="s">
        <v>342</v>
      </c>
      <c r="H176" s="151">
        <v>2</v>
      </c>
      <c r="I176" s="152"/>
      <c r="J176" s="153">
        <f t="shared" si="10"/>
        <v>0</v>
      </c>
      <c r="K176" s="154"/>
      <c r="L176" s="30"/>
      <c r="M176" s="155" t="s">
        <v>1</v>
      </c>
      <c r="N176" s="156" t="s">
        <v>40</v>
      </c>
      <c r="O176" s="55"/>
      <c r="P176" s="157">
        <f t="shared" si="11"/>
        <v>0</v>
      </c>
      <c r="Q176" s="157">
        <v>0</v>
      </c>
      <c r="R176" s="157">
        <f t="shared" si="12"/>
        <v>0</v>
      </c>
      <c r="S176" s="157">
        <v>0</v>
      </c>
      <c r="T176" s="158">
        <f t="shared" si="1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59" t="s">
        <v>418</v>
      </c>
      <c r="AT176" s="159" t="s">
        <v>159</v>
      </c>
      <c r="AU176" s="159" t="s">
        <v>102</v>
      </c>
      <c r="AY176" s="14" t="s">
        <v>157</v>
      </c>
      <c r="BE176" s="160">
        <f t="shared" si="14"/>
        <v>0</v>
      </c>
      <c r="BF176" s="160">
        <f t="shared" si="15"/>
        <v>0</v>
      </c>
      <c r="BG176" s="160">
        <f t="shared" si="16"/>
        <v>0</v>
      </c>
      <c r="BH176" s="160">
        <f t="shared" si="17"/>
        <v>0</v>
      </c>
      <c r="BI176" s="160">
        <f t="shared" si="18"/>
        <v>0</v>
      </c>
      <c r="BJ176" s="14" t="s">
        <v>102</v>
      </c>
      <c r="BK176" s="160">
        <f t="shared" si="19"/>
        <v>0</v>
      </c>
      <c r="BL176" s="14" t="s">
        <v>418</v>
      </c>
      <c r="BM176" s="159" t="s">
        <v>1704</v>
      </c>
    </row>
    <row r="177" spans="1:65" s="2" customFormat="1" ht="24">
      <c r="A177" s="29"/>
      <c r="B177" s="146"/>
      <c r="C177" s="161" t="s">
        <v>360</v>
      </c>
      <c r="D177" s="161" t="s">
        <v>224</v>
      </c>
      <c r="E177" s="162" t="s">
        <v>1705</v>
      </c>
      <c r="F177" s="163" t="s">
        <v>1706</v>
      </c>
      <c r="G177" s="164" t="s">
        <v>342</v>
      </c>
      <c r="H177" s="165">
        <v>2</v>
      </c>
      <c r="I177" s="166"/>
      <c r="J177" s="167">
        <f t="shared" si="10"/>
        <v>0</v>
      </c>
      <c r="K177" s="168"/>
      <c r="L177" s="169"/>
      <c r="M177" s="170" t="s">
        <v>1</v>
      </c>
      <c r="N177" s="171" t="s">
        <v>40</v>
      </c>
      <c r="O177" s="55"/>
      <c r="P177" s="157">
        <f t="shared" si="11"/>
        <v>0</v>
      </c>
      <c r="Q177" s="157">
        <v>1.4999999999999999E-2</v>
      </c>
      <c r="R177" s="157">
        <f t="shared" si="12"/>
        <v>0.03</v>
      </c>
      <c r="S177" s="157">
        <v>0</v>
      </c>
      <c r="T177" s="158">
        <f t="shared" si="13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59" t="s">
        <v>1093</v>
      </c>
      <c r="AT177" s="159" t="s">
        <v>224</v>
      </c>
      <c r="AU177" s="159" t="s">
        <v>102</v>
      </c>
      <c r="AY177" s="14" t="s">
        <v>157</v>
      </c>
      <c r="BE177" s="160">
        <f t="shared" si="14"/>
        <v>0</v>
      </c>
      <c r="BF177" s="160">
        <f t="shared" si="15"/>
        <v>0</v>
      </c>
      <c r="BG177" s="160">
        <f t="shared" si="16"/>
        <v>0</v>
      </c>
      <c r="BH177" s="160">
        <f t="shared" si="17"/>
        <v>0</v>
      </c>
      <c r="BI177" s="160">
        <f t="shared" si="18"/>
        <v>0</v>
      </c>
      <c r="BJ177" s="14" t="s">
        <v>102</v>
      </c>
      <c r="BK177" s="160">
        <f t="shared" si="19"/>
        <v>0</v>
      </c>
      <c r="BL177" s="14" t="s">
        <v>1093</v>
      </c>
      <c r="BM177" s="159" t="s">
        <v>1707</v>
      </c>
    </row>
    <row r="178" spans="1:65" s="2" customFormat="1" ht="16.5" customHeight="1">
      <c r="A178" s="29"/>
      <c r="B178" s="146"/>
      <c r="C178" s="161" t="s">
        <v>364</v>
      </c>
      <c r="D178" s="161" t="s">
        <v>224</v>
      </c>
      <c r="E178" s="162" t="s">
        <v>1708</v>
      </c>
      <c r="F178" s="163" t="s">
        <v>1709</v>
      </c>
      <c r="G178" s="164" t="s">
        <v>342</v>
      </c>
      <c r="H178" s="165">
        <v>4</v>
      </c>
      <c r="I178" s="166"/>
      <c r="J178" s="167">
        <f t="shared" si="10"/>
        <v>0</v>
      </c>
      <c r="K178" s="168"/>
      <c r="L178" s="169"/>
      <c r="M178" s="170" t="s">
        <v>1</v>
      </c>
      <c r="N178" s="171" t="s">
        <v>40</v>
      </c>
      <c r="O178" s="55"/>
      <c r="P178" s="157">
        <f t="shared" si="11"/>
        <v>0</v>
      </c>
      <c r="Q178" s="157">
        <v>2.9999999999999997E-4</v>
      </c>
      <c r="R178" s="157">
        <f t="shared" si="12"/>
        <v>1.1999999999999999E-3</v>
      </c>
      <c r="S178" s="157">
        <v>0</v>
      </c>
      <c r="T178" s="158">
        <f t="shared" si="13"/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59" t="s">
        <v>1093</v>
      </c>
      <c r="AT178" s="159" t="s">
        <v>224</v>
      </c>
      <c r="AU178" s="159" t="s">
        <v>102</v>
      </c>
      <c r="AY178" s="14" t="s">
        <v>157</v>
      </c>
      <c r="BE178" s="160">
        <f t="shared" si="14"/>
        <v>0</v>
      </c>
      <c r="BF178" s="160">
        <f t="shared" si="15"/>
        <v>0</v>
      </c>
      <c r="BG178" s="160">
        <f t="shared" si="16"/>
        <v>0</v>
      </c>
      <c r="BH178" s="160">
        <f t="shared" si="17"/>
        <v>0</v>
      </c>
      <c r="BI178" s="160">
        <f t="shared" si="18"/>
        <v>0</v>
      </c>
      <c r="BJ178" s="14" t="s">
        <v>102</v>
      </c>
      <c r="BK178" s="160">
        <f t="shared" si="19"/>
        <v>0</v>
      </c>
      <c r="BL178" s="14" t="s">
        <v>1093</v>
      </c>
      <c r="BM178" s="159" t="s">
        <v>1710</v>
      </c>
    </row>
    <row r="179" spans="1:65" s="2" customFormat="1" ht="16.5" customHeight="1">
      <c r="A179" s="29"/>
      <c r="B179" s="146"/>
      <c r="C179" s="147" t="s">
        <v>368</v>
      </c>
      <c r="D179" s="147" t="s">
        <v>159</v>
      </c>
      <c r="E179" s="148" t="s">
        <v>1711</v>
      </c>
      <c r="F179" s="149" t="s">
        <v>1712</v>
      </c>
      <c r="G179" s="150" t="s">
        <v>1713</v>
      </c>
      <c r="H179" s="151">
        <v>1</v>
      </c>
      <c r="I179" s="152"/>
      <c r="J179" s="153">
        <f t="shared" si="10"/>
        <v>0</v>
      </c>
      <c r="K179" s="154"/>
      <c r="L179" s="30"/>
      <c r="M179" s="155" t="s">
        <v>1</v>
      </c>
      <c r="N179" s="156" t="s">
        <v>40</v>
      </c>
      <c r="O179" s="55"/>
      <c r="P179" s="157">
        <f t="shared" si="11"/>
        <v>0</v>
      </c>
      <c r="Q179" s="157">
        <v>0</v>
      </c>
      <c r="R179" s="157">
        <f t="shared" si="12"/>
        <v>0</v>
      </c>
      <c r="S179" s="157">
        <v>0</v>
      </c>
      <c r="T179" s="158">
        <f t="shared" si="13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59" t="s">
        <v>418</v>
      </c>
      <c r="AT179" s="159" t="s">
        <v>159</v>
      </c>
      <c r="AU179" s="159" t="s">
        <v>102</v>
      </c>
      <c r="AY179" s="14" t="s">
        <v>157</v>
      </c>
      <c r="BE179" s="160">
        <f t="shared" si="14"/>
        <v>0</v>
      </c>
      <c r="BF179" s="160">
        <f t="shared" si="15"/>
        <v>0</v>
      </c>
      <c r="BG179" s="160">
        <f t="shared" si="16"/>
        <v>0</v>
      </c>
      <c r="BH179" s="160">
        <f t="shared" si="17"/>
        <v>0</v>
      </c>
      <c r="BI179" s="160">
        <f t="shared" si="18"/>
        <v>0</v>
      </c>
      <c r="BJ179" s="14" t="s">
        <v>102</v>
      </c>
      <c r="BK179" s="160">
        <f t="shared" si="19"/>
        <v>0</v>
      </c>
      <c r="BL179" s="14" t="s">
        <v>418</v>
      </c>
      <c r="BM179" s="159" t="s">
        <v>1714</v>
      </c>
    </row>
    <row r="180" spans="1:65" s="2" customFormat="1" ht="16.5" customHeight="1">
      <c r="A180" s="29"/>
      <c r="B180" s="146"/>
      <c r="C180" s="161" t="s">
        <v>373</v>
      </c>
      <c r="D180" s="161" t="s">
        <v>224</v>
      </c>
      <c r="E180" s="162" t="s">
        <v>1715</v>
      </c>
      <c r="F180" s="163" t="s">
        <v>1716</v>
      </c>
      <c r="G180" s="164" t="s">
        <v>1717</v>
      </c>
      <c r="H180" s="165">
        <v>1</v>
      </c>
      <c r="I180" s="166"/>
      <c r="J180" s="167">
        <f t="shared" si="10"/>
        <v>0</v>
      </c>
      <c r="K180" s="168"/>
      <c r="L180" s="169"/>
      <c r="M180" s="170" t="s">
        <v>1</v>
      </c>
      <c r="N180" s="171" t="s">
        <v>40</v>
      </c>
      <c r="O180" s="55"/>
      <c r="P180" s="157">
        <f t="shared" si="11"/>
        <v>0</v>
      </c>
      <c r="Q180" s="157">
        <v>0</v>
      </c>
      <c r="R180" s="157">
        <f t="shared" si="12"/>
        <v>0</v>
      </c>
      <c r="S180" s="157">
        <v>0</v>
      </c>
      <c r="T180" s="158">
        <f t="shared" si="13"/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59" t="s">
        <v>1093</v>
      </c>
      <c r="AT180" s="159" t="s">
        <v>224</v>
      </c>
      <c r="AU180" s="159" t="s">
        <v>102</v>
      </c>
      <c r="AY180" s="14" t="s">
        <v>157</v>
      </c>
      <c r="BE180" s="160">
        <f t="shared" si="14"/>
        <v>0</v>
      </c>
      <c r="BF180" s="160">
        <f t="shared" si="15"/>
        <v>0</v>
      </c>
      <c r="BG180" s="160">
        <f t="shared" si="16"/>
        <v>0</v>
      </c>
      <c r="BH180" s="160">
        <f t="shared" si="17"/>
        <v>0</v>
      </c>
      <c r="BI180" s="160">
        <f t="shared" si="18"/>
        <v>0</v>
      </c>
      <c r="BJ180" s="14" t="s">
        <v>102</v>
      </c>
      <c r="BK180" s="160">
        <f t="shared" si="19"/>
        <v>0</v>
      </c>
      <c r="BL180" s="14" t="s">
        <v>1093</v>
      </c>
      <c r="BM180" s="159" t="s">
        <v>1718</v>
      </c>
    </row>
    <row r="181" spans="1:65" s="2" customFormat="1" ht="16.5" customHeight="1">
      <c r="A181" s="29"/>
      <c r="B181" s="146"/>
      <c r="C181" s="161" t="s">
        <v>377</v>
      </c>
      <c r="D181" s="161" t="s">
        <v>224</v>
      </c>
      <c r="E181" s="162" t="s">
        <v>1719</v>
      </c>
      <c r="F181" s="163" t="s">
        <v>1720</v>
      </c>
      <c r="G181" s="164" t="s">
        <v>342</v>
      </c>
      <c r="H181" s="165">
        <v>1</v>
      </c>
      <c r="I181" s="166"/>
      <c r="J181" s="167">
        <f t="shared" si="10"/>
        <v>0</v>
      </c>
      <c r="K181" s="168"/>
      <c r="L181" s="169"/>
      <c r="M181" s="170" t="s">
        <v>1</v>
      </c>
      <c r="N181" s="171" t="s">
        <v>40</v>
      </c>
      <c r="O181" s="55"/>
      <c r="P181" s="157">
        <f t="shared" si="11"/>
        <v>0</v>
      </c>
      <c r="Q181" s="157">
        <v>0</v>
      </c>
      <c r="R181" s="157">
        <f t="shared" si="12"/>
        <v>0</v>
      </c>
      <c r="S181" s="157">
        <v>0</v>
      </c>
      <c r="T181" s="158">
        <f t="shared" si="13"/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59" t="s">
        <v>1093</v>
      </c>
      <c r="AT181" s="159" t="s">
        <v>224</v>
      </c>
      <c r="AU181" s="159" t="s">
        <v>102</v>
      </c>
      <c r="AY181" s="14" t="s">
        <v>157</v>
      </c>
      <c r="BE181" s="160">
        <f t="shared" si="14"/>
        <v>0</v>
      </c>
      <c r="BF181" s="160">
        <f t="shared" si="15"/>
        <v>0</v>
      </c>
      <c r="BG181" s="160">
        <f t="shared" si="16"/>
        <v>0</v>
      </c>
      <c r="BH181" s="160">
        <f t="shared" si="17"/>
        <v>0</v>
      </c>
      <c r="BI181" s="160">
        <f t="shared" si="18"/>
        <v>0</v>
      </c>
      <c r="BJ181" s="14" t="s">
        <v>102</v>
      </c>
      <c r="BK181" s="160">
        <f t="shared" si="19"/>
        <v>0</v>
      </c>
      <c r="BL181" s="14" t="s">
        <v>1093</v>
      </c>
      <c r="BM181" s="159" t="s">
        <v>1721</v>
      </c>
    </row>
    <row r="182" spans="1:65" s="2" customFormat="1" ht="16.5" customHeight="1">
      <c r="A182" s="29"/>
      <c r="B182" s="146"/>
      <c r="C182" s="161" t="s">
        <v>381</v>
      </c>
      <c r="D182" s="161" t="s">
        <v>224</v>
      </c>
      <c r="E182" s="162" t="s">
        <v>1722</v>
      </c>
      <c r="F182" s="163" t="s">
        <v>1723</v>
      </c>
      <c r="G182" s="164" t="s">
        <v>342</v>
      </c>
      <c r="H182" s="165">
        <v>1</v>
      </c>
      <c r="I182" s="166"/>
      <c r="J182" s="167">
        <f t="shared" si="10"/>
        <v>0</v>
      </c>
      <c r="K182" s="168"/>
      <c r="L182" s="169"/>
      <c r="M182" s="170" t="s">
        <v>1</v>
      </c>
      <c r="N182" s="171" t="s">
        <v>40</v>
      </c>
      <c r="O182" s="55"/>
      <c r="P182" s="157">
        <f t="shared" si="11"/>
        <v>0</v>
      </c>
      <c r="Q182" s="157">
        <v>0</v>
      </c>
      <c r="R182" s="157">
        <f t="shared" si="12"/>
        <v>0</v>
      </c>
      <c r="S182" s="157">
        <v>0</v>
      </c>
      <c r="T182" s="158">
        <f t="shared" si="13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59" t="s">
        <v>1093</v>
      </c>
      <c r="AT182" s="159" t="s">
        <v>224</v>
      </c>
      <c r="AU182" s="159" t="s">
        <v>102</v>
      </c>
      <c r="AY182" s="14" t="s">
        <v>157</v>
      </c>
      <c r="BE182" s="160">
        <f t="shared" si="14"/>
        <v>0</v>
      </c>
      <c r="BF182" s="160">
        <f t="shared" si="15"/>
        <v>0</v>
      </c>
      <c r="BG182" s="160">
        <f t="shared" si="16"/>
        <v>0</v>
      </c>
      <c r="BH182" s="160">
        <f t="shared" si="17"/>
        <v>0</v>
      </c>
      <c r="BI182" s="160">
        <f t="shared" si="18"/>
        <v>0</v>
      </c>
      <c r="BJ182" s="14" t="s">
        <v>102</v>
      </c>
      <c r="BK182" s="160">
        <f t="shared" si="19"/>
        <v>0</v>
      </c>
      <c r="BL182" s="14" t="s">
        <v>1093</v>
      </c>
      <c r="BM182" s="159" t="s">
        <v>1724</v>
      </c>
    </row>
    <row r="183" spans="1:65" s="2" customFormat="1" ht="24">
      <c r="A183" s="29"/>
      <c r="B183" s="146"/>
      <c r="C183" s="147" t="s">
        <v>385</v>
      </c>
      <c r="D183" s="147" t="s">
        <v>159</v>
      </c>
      <c r="E183" s="148" t="s">
        <v>1725</v>
      </c>
      <c r="F183" s="149" t="s">
        <v>1726</v>
      </c>
      <c r="G183" s="150" t="s">
        <v>171</v>
      </c>
      <c r="H183" s="151">
        <v>290</v>
      </c>
      <c r="I183" s="152"/>
      <c r="J183" s="153">
        <f t="shared" si="10"/>
        <v>0</v>
      </c>
      <c r="K183" s="154"/>
      <c r="L183" s="30"/>
      <c r="M183" s="155" t="s">
        <v>1</v>
      </c>
      <c r="N183" s="156" t="s">
        <v>40</v>
      </c>
      <c r="O183" s="55"/>
      <c r="P183" s="157">
        <f t="shared" si="11"/>
        <v>0</v>
      </c>
      <c r="Q183" s="157">
        <v>0</v>
      </c>
      <c r="R183" s="157">
        <f t="shared" si="12"/>
        <v>0</v>
      </c>
      <c r="S183" s="157">
        <v>0</v>
      </c>
      <c r="T183" s="158">
        <f t="shared" si="13"/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59" t="s">
        <v>418</v>
      </c>
      <c r="AT183" s="159" t="s">
        <v>159</v>
      </c>
      <c r="AU183" s="159" t="s">
        <v>102</v>
      </c>
      <c r="AY183" s="14" t="s">
        <v>157</v>
      </c>
      <c r="BE183" s="160">
        <f t="shared" si="14"/>
        <v>0</v>
      </c>
      <c r="BF183" s="160">
        <f t="shared" si="15"/>
        <v>0</v>
      </c>
      <c r="BG183" s="160">
        <f t="shared" si="16"/>
        <v>0</v>
      </c>
      <c r="BH183" s="160">
        <f t="shared" si="17"/>
        <v>0</v>
      </c>
      <c r="BI183" s="160">
        <f t="shared" si="18"/>
        <v>0</v>
      </c>
      <c r="BJ183" s="14" t="s">
        <v>102</v>
      </c>
      <c r="BK183" s="160">
        <f t="shared" si="19"/>
        <v>0</v>
      </c>
      <c r="BL183" s="14" t="s">
        <v>418</v>
      </c>
      <c r="BM183" s="159" t="s">
        <v>1727</v>
      </c>
    </row>
    <row r="184" spans="1:65" s="2" customFormat="1" ht="21.75" customHeight="1">
      <c r="A184" s="29"/>
      <c r="B184" s="146"/>
      <c r="C184" s="161" t="s">
        <v>389</v>
      </c>
      <c r="D184" s="161" t="s">
        <v>224</v>
      </c>
      <c r="E184" s="162" t="s">
        <v>1728</v>
      </c>
      <c r="F184" s="163" t="s">
        <v>1729</v>
      </c>
      <c r="G184" s="164" t="s">
        <v>263</v>
      </c>
      <c r="H184" s="165">
        <v>0.94099999999999995</v>
      </c>
      <c r="I184" s="166"/>
      <c r="J184" s="167">
        <f t="shared" si="10"/>
        <v>0</v>
      </c>
      <c r="K184" s="168"/>
      <c r="L184" s="169"/>
      <c r="M184" s="170" t="s">
        <v>1</v>
      </c>
      <c r="N184" s="171" t="s">
        <v>40</v>
      </c>
      <c r="O184" s="55"/>
      <c r="P184" s="157">
        <f t="shared" si="11"/>
        <v>0</v>
      </c>
      <c r="Q184" s="157">
        <v>1E-3</v>
      </c>
      <c r="R184" s="157">
        <f t="shared" si="12"/>
        <v>9.3999999999999997E-4</v>
      </c>
      <c r="S184" s="157">
        <v>0</v>
      </c>
      <c r="T184" s="158">
        <f t="shared" si="13"/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59" t="s">
        <v>1093</v>
      </c>
      <c r="AT184" s="159" t="s">
        <v>224</v>
      </c>
      <c r="AU184" s="159" t="s">
        <v>102</v>
      </c>
      <c r="AY184" s="14" t="s">
        <v>157</v>
      </c>
      <c r="BE184" s="160">
        <f t="shared" si="14"/>
        <v>0</v>
      </c>
      <c r="BF184" s="160">
        <f t="shared" si="15"/>
        <v>0</v>
      </c>
      <c r="BG184" s="160">
        <f t="shared" si="16"/>
        <v>0</v>
      </c>
      <c r="BH184" s="160">
        <f t="shared" si="17"/>
        <v>0</v>
      </c>
      <c r="BI184" s="160">
        <f t="shared" si="18"/>
        <v>0</v>
      </c>
      <c r="BJ184" s="14" t="s">
        <v>102</v>
      </c>
      <c r="BK184" s="160">
        <f t="shared" si="19"/>
        <v>0</v>
      </c>
      <c r="BL184" s="14" t="s">
        <v>1093</v>
      </c>
      <c r="BM184" s="159" t="s">
        <v>1730</v>
      </c>
    </row>
    <row r="185" spans="1:65" s="2" customFormat="1" ht="21.75" customHeight="1">
      <c r="A185" s="29"/>
      <c r="B185" s="146"/>
      <c r="C185" s="161" t="s">
        <v>393</v>
      </c>
      <c r="D185" s="161" t="s">
        <v>224</v>
      </c>
      <c r="E185" s="162" t="s">
        <v>1731</v>
      </c>
      <c r="F185" s="163" t="s">
        <v>1732</v>
      </c>
      <c r="G185" s="164" t="s">
        <v>263</v>
      </c>
      <c r="H185" s="165">
        <v>0.47099999999999997</v>
      </c>
      <c r="I185" s="166"/>
      <c r="J185" s="167">
        <f t="shared" si="10"/>
        <v>0</v>
      </c>
      <c r="K185" s="168"/>
      <c r="L185" s="169"/>
      <c r="M185" s="170" t="s">
        <v>1</v>
      </c>
      <c r="N185" s="171" t="s">
        <v>40</v>
      </c>
      <c r="O185" s="55"/>
      <c r="P185" s="157">
        <f t="shared" si="11"/>
        <v>0</v>
      </c>
      <c r="Q185" s="157">
        <v>1E-3</v>
      </c>
      <c r="R185" s="157">
        <f t="shared" si="12"/>
        <v>4.6999999999999999E-4</v>
      </c>
      <c r="S185" s="157">
        <v>0</v>
      </c>
      <c r="T185" s="158">
        <f t="shared" si="13"/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59" t="s">
        <v>1093</v>
      </c>
      <c r="AT185" s="159" t="s">
        <v>224</v>
      </c>
      <c r="AU185" s="159" t="s">
        <v>102</v>
      </c>
      <c r="AY185" s="14" t="s">
        <v>157</v>
      </c>
      <c r="BE185" s="160">
        <f t="shared" si="14"/>
        <v>0</v>
      </c>
      <c r="BF185" s="160">
        <f t="shared" si="15"/>
        <v>0</v>
      </c>
      <c r="BG185" s="160">
        <f t="shared" si="16"/>
        <v>0</v>
      </c>
      <c r="BH185" s="160">
        <f t="shared" si="17"/>
        <v>0</v>
      </c>
      <c r="BI185" s="160">
        <f t="shared" si="18"/>
        <v>0</v>
      </c>
      <c r="BJ185" s="14" t="s">
        <v>102</v>
      </c>
      <c r="BK185" s="160">
        <f t="shared" si="19"/>
        <v>0</v>
      </c>
      <c r="BL185" s="14" t="s">
        <v>1093</v>
      </c>
      <c r="BM185" s="159" t="s">
        <v>1733</v>
      </c>
    </row>
    <row r="186" spans="1:65" s="2" customFormat="1" ht="16.5" customHeight="1">
      <c r="A186" s="29"/>
      <c r="B186" s="146"/>
      <c r="C186" s="161" t="s">
        <v>397</v>
      </c>
      <c r="D186" s="161" t="s">
        <v>224</v>
      </c>
      <c r="E186" s="162" t="s">
        <v>1734</v>
      </c>
      <c r="F186" s="163" t="s">
        <v>1735</v>
      </c>
      <c r="G186" s="164" t="s">
        <v>263</v>
      </c>
      <c r="H186" s="165">
        <v>0.47099999999999997</v>
      </c>
      <c r="I186" s="166"/>
      <c r="J186" s="167">
        <f t="shared" si="10"/>
        <v>0</v>
      </c>
      <c r="K186" s="168"/>
      <c r="L186" s="169"/>
      <c r="M186" s="170" t="s">
        <v>1</v>
      </c>
      <c r="N186" s="171" t="s">
        <v>40</v>
      </c>
      <c r="O186" s="55"/>
      <c r="P186" s="157">
        <f t="shared" si="11"/>
        <v>0</v>
      </c>
      <c r="Q186" s="157">
        <v>1E-3</v>
      </c>
      <c r="R186" s="157">
        <f t="shared" si="12"/>
        <v>4.6999999999999999E-4</v>
      </c>
      <c r="S186" s="157">
        <v>0</v>
      </c>
      <c r="T186" s="158">
        <f t="shared" si="13"/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59" t="s">
        <v>1093</v>
      </c>
      <c r="AT186" s="159" t="s">
        <v>224</v>
      </c>
      <c r="AU186" s="159" t="s">
        <v>102</v>
      </c>
      <c r="AY186" s="14" t="s">
        <v>157</v>
      </c>
      <c r="BE186" s="160">
        <f t="shared" si="14"/>
        <v>0</v>
      </c>
      <c r="BF186" s="160">
        <f t="shared" si="15"/>
        <v>0</v>
      </c>
      <c r="BG186" s="160">
        <f t="shared" si="16"/>
        <v>0</v>
      </c>
      <c r="BH186" s="160">
        <f t="shared" si="17"/>
        <v>0</v>
      </c>
      <c r="BI186" s="160">
        <f t="shared" si="18"/>
        <v>0</v>
      </c>
      <c r="BJ186" s="14" t="s">
        <v>102</v>
      </c>
      <c r="BK186" s="160">
        <f t="shared" si="19"/>
        <v>0</v>
      </c>
      <c r="BL186" s="14" t="s">
        <v>1093</v>
      </c>
      <c r="BM186" s="159" t="s">
        <v>1736</v>
      </c>
    </row>
    <row r="187" spans="1:65" s="2" customFormat="1" ht="24">
      <c r="A187" s="29"/>
      <c r="B187" s="146"/>
      <c r="C187" s="147" t="s">
        <v>401</v>
      </c>
      <c r="D187" s="147" t="s">
        <v>159</v>
      </c>
      <c r="E187" s="148" t="s">
        <v>1737</v>
      </c>
      <c r="F187" s="149" t="s">
        <v>1738</v>
      </c>
      <c r="G187" s="150" t="s">
        <v>171</v>
      </c>
      <c r="H187" s="151">
        <v>290</v>
      </c>
      <c r="I187" s="152"/>
      <c r="J187" s="153">
        <f t="shared" si="10"/>
        <v>0</v>
      </c>
      <c r="K187" s="154"/>
      <c r="L187" s="30"/>
      <c r="M187" s="155" t="s">
        <v>1</v>
      </c>
      <c r="N187" s="156" t="s">
        <v>40</v>
      </c>
      <c r="O187" s="55"/>
      <c r="P187" s="157">
        <f t="shared" si="11"/>
        <v>0</v>
      </c>
      <c r="Q187" s="157">
        <v>0</v>
      </c>
      <c r="R187" s="157">
        <f t="shared" si="12"/>
        <v>0</v>
      </c>
      <c r="S187" s="157">
        <v>0</v>
      </c>
      <c r="T187" s="158">
        <f t="shared" si="13"/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59" t="s">
        <v>418</v>
      </c>
      <c r="AT187" s="159" t="s">
        <v>159</v>
      </c>
      <c r="AU187" s="159" t="s">
        <v>102</v>
      </c>
      <c r="AY187" s="14" t="s">
        <v>157</v>
      </c>
      <c r="BE187" s="160">
        <f t="shared" si="14"/>
        <v>0</v>
      </c>
      <c r="BF187" s="160">
        <f t="shared" si="15"/>
        <v>0</v>
      </c>
      <c r="BG187" s="160">
        <f t="shared" si="16"/>
        <v>0</v>
      </c>
      <c r="BH187" s="160">
        <f t="shared" si="17"/>
        <v>0</v>
      </c>
      <c r="BI187" s="160">
        <f t="shared" si="18"/>
        <v>0</v>
      </c>
      <c r="BJ187" s="14" t="s">
        <v>102</v>
      </c>
      <c r="BK187" s="160">
        <f t="shared" si="19"/>
        <v>0</v>
      </c>
      <c r="BL187" s="14" t="s">
        <v>418</v>
      </c>
      <c r="BM187" s="159" t="s">
        <v>1739</v>
      </c>
    </row>
    <row r="188" spans="1:65" s="2" customFormat="1" ht="16.5" customHeight="1">
      <c r="A188" s="29"/>
      <c r="B188" s="146"/>
      <c r="C188" s="161" t="s">
        <v>406</v>
      </c>
      <c r="D188" s="161" t="s">
        <v>224</v>
      </c>
      <c r="E188" s="162" t="s">
        <v>1740</v>
      </c>
      <c r="F188" s="163" t="s">
        <v>1741</v>
      </c>
      <c r="G188" s="164" t="s">
        <v>263</v>
      </c>
      <c r="H188" s="165">
        <v>273.18</v>
      </c>
      <c r="I188" s="166"/>
      <c r="J188" s="167">
        <f t="shared" si="10"/>
        <v>0</v>
      </c>
      <c r="K188" s="168"/>
      <c r="L188" s="169"/>
      <c r="M188" s="170" t="s">
        <v>1</v>
      </c>
      <c r="N188" s="171" t="s">
        <v>40</v>
      </c>
      <c r="O188" s="55"/>
      <c r="P188" s="157">
        <f t="shared" si="11"/>
        <v>0</v>
      </c>
      <c r="Q188" s="157">
        <v>1E-3</v>
      </c>
      <c r="R188" s="157">
        <f t="shared" si="12"/>
        <v>0.27317999999999998</v>
      </c>
      <c r="S188" s="157">
        <v>0</v>
      </c>
      <c r="T188" s="158">
        <f t="shared" si="13"/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59" t="s">
        <v>1093</v>
      </c>
      <c r="AT188" s="159" t="s">
        <v>224</v>
      </c>
      <c r="AU188" s="159" t="s">
        <v>102</v>
      </c>
      <c r="AY188" s="14" t="s">
        <v>157</v>
      </c>
      <c r="BE188" s="160">
        <f t="shared" si="14"/>
        <v>0</v>
      </c>
      <c r="BF188" s="160">
        <f t="shared" si="15"/>
        <v>0</v>
      </c>
      <c r="BG188" s="160">
        <f t="shared" si="16"/>
        <v>0</v>
      </c>
      <c r="BH188" s="160">
        <f t="shared" si="17"/>
        <v>0</v>
      </c>
      <c r="BI188" s="160">
        <f t="shared" si="18"/>
        <v>0</v>
      </c>
      <c r="BJ188" s="14" t="s">
        <v>102</v>
      </c>
      <c r="BK188" s="160">
        <f t="shared" si="19"/>
        <v>0</v>
      </c>
      <c r="BL188" s="14" t="s">
        <v>1093</v>
      </c>
      <c r="BM188" s="159" t="s">
        <v>1742</v>
      </c>
    </row>
    <row r="189" spans="1:65" s="2" customFormat="1" ht="24">
      <c r="A189" s="29"/>
      <c r="B189" s="146"/>
      <c r="C189" s="147" t="s">
        <v>410</v>
      </c>
      <c r="D189" s="147" t="s">
        <v>159</v>
      </c>
      <c r="E189" s="148" t="s">
        <v>1743</v>
      </c>
      <c r="F189" s="149" t="s">
        <v>1744</v>
      </c>
      <c r="G189" s="150" t="s">
        <v>342</v>
      </c>
      <c r="H189" s="151">
        <v>2</v>
      </c>
      <c r="I189" s="152"/>
      <c r="J189" s="153">
        <f t="shared" si="10"/>
        <v>0</v>
      </c>
      <c r="K189" s="154"/>
      <c r="L189" s="30"/>
      <c r="M189" s="155" t="s">
        <v>1</v>
      </c>
      <c r="N189" s="156" t="s">
        <v>40</v>
      </c>
      <c r="O189" s="55"/>
      <c r="P189" s="157">
        <f t="shared" si="11"/>
        <v>0</v>
      </c>
      <c r="Q189" s="157">
        <v>0</v>
      </c>
      <c r="R189" s="157">
        <f t="shared" si="12"/>
        <v>0</v>
      </c>
      <c r="S189" s="157">
        <v>0</v>
      </c>
      <c r="T189" s="158">
        <f t="shared" si="13"/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59" t="s">
        <v>418</v>
      </c>
      <c r="AT189" s="159" t="s">
        <v>159</v>
      </c>
      <c r="AU189" s="159" t="s">
        <v>102</v>
      </c>
      <c r="AY189" s="14" t="s">
        <v>157</v>
      </c>
      <c r="BE189" s="160">
        <f t="shared" si="14"/>
        <v>0</v>
      </c>
      <c r="BF189" s="160">
        <f t="shared" si="15"/>
        <v>0</v>
      </c>
      <c r="BG189" s="160">
        <f t="shared" si="16"/>
        <v>0</v>
      </c>
      <c r="BH189" s="160">
        <f t="shared" si="17"/>
        <v>0</v>
      </c>
      <c r="BI189" s="160">
        <f t="shared" si="18"/>
        <v>0</v>
      </c>
      <c r="BJ189" s="14" t="s">
        <v>102</v>
      </c>
      <c r="BK189" s="160">
        <f t="shared" si="19"/>
        <v>0</v>
      </c>
      <c r="BL189" s="14" t="s">
        <v>418</v>
      </c>
      <c r="BM189" s="159" t="s">
        <v>1745</v>
      </c>
    </row>
    <row r="190" spans="1:65" s="2" customFormat="1" ht="16.5" customHeight="1">
      <c r="A190" s="29"/>
      <c r="B190" s="146"/>
      <c r="C190" s="161" t="s">
        <v>414</v>
      </c>
      <c r="D190" s="161" t="s">
        <v>224</v>
      </c>
      <c r="E190" s="162" t="s">
        <v>1746</v>
      </c>
      <c r="F190" s="163" t="s">
        <v>1747</v>
      </c>
      <c r="G190" s="164" t="s">
        <v>1717</v>
      </c>
      <c r="H190" s="165">
        <v>2</v>
      </c>
      <c r="I190" s="166"/>
      <c r="J190" s="167">
        <f t="shared" si="10"/>
        <v>0</v>
      </c>
      <c r="K190" s="168"/>
      <c r="L190" s="169"/>
      <c r="M190" s="170" t="s">
        <v>1</v>
      </c>
      <c r="N190" s="171" t="s">
        <v>40</v>
      </c>
      <c r="O190" s="55"/>
      <c r="P190" s="157">
        <f t="shared" si="11"/>
        <v>0</v>
      </c>
      <c r="Q190" s="157">
        <v>0</v>
      </c>
      <c r="R190" s="157">
        <f t="shared" si="12"/>
        <v>0</v>
      </c>
      <c r="S190" s="157">
        <v>0</v>
      </c>
      <c r="T190" s="158">
        <f t="shared" si="13"/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59" t="s">
        <v>1093</v>
      </c>
      <c r="AT190" s="159" t="s">
        <v>224</v>
      </c>
      <c r="AU190" s="159" t="s">
        <v>102</v>
      </c>
      <c r="AY190" s="14" t="s">
        <v>157</v>
      </c>
      <c r="BE190" s="160">
        <f t="shared" si="14"/>
        <v>0</v>
      </c>
      <c r="BF190" s="160">
        <f t="shared" si="15"/>
        <v>0</v>
      </c>
      <c r="BG190" s="160">
        <f t="shared" si="16"/>
        <v>0</v>
      </c>
      <c r="BH190" s="160">
        <f t="shared" si="17"/>
        <v>0</v>
      </c>
      <c r="BI190" s="160">
        <f t="shared" si="18"/>
        <v>0</v>
      </c>
      <c r="BJ190" s="14" t="s">
        <v>102</v>
      </c>
      <c r="BK190" s="160">
        <f t="shared" si="19"/>
        <v>0</v>
      </c>
      <c r="BL190" s="14" t="s">
        <v>1093</v>
      </c>
      <c r="BM190" s="159" t="s">
        <v>1748</v>
      </c>
    </row>
    <row r="191" spans="1:65" s="2" customFormat="1" ht="16.5" customHeight="1">
      <c r="A191" s="29"/>
      <c r="B191" s="146"/>
      <c r="C191" s="147" t="s">
        <v>418</v>
      </c>
      <c r="D191" s="147" t="s">
        <v>159</v>
      </c>
      <c r="E191" s="148" t="s">
        <v>1749</v>
      </c>
      <c r="F191" s="149" t="s">
        <v>1750</v>
      </c>
      <c r="G191" s="150" t="s">
        <v>342</v>
      </c>
      <c r="H191" s="151">
        <v>2</v>
      </c>
      <c r="I191" s="152"/>
      <c r="J191" s="153">
        <f t="shared" si="10"/>
        <v>0</v>
      </c>
      <c r="K191" s="154"/>
      <c r="L191" s="30"/>
      <c r="M191" s="155" t="s">
        <v>1</v>
      </c>
      <c r="N191" s="156" t="s">
        <v>40</v>
      </c>
      <c r="O191" s="55"/>
      <c r="P191" s="157">
        <f t="shared" si="11"/>
        <v>0</v>
      </c>
      <c r="Q191" s="157">
        <v>0</v>
      </c>
      <c r="R191" s="157">
        <f t="shared" si="12"/>
        <v>0</v>
      </c>
      <c r="S191" s="157">
        <v>0</v>
      </c>
      <c r="T191" s="158">
        <f t="shared" si="13"/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59" t="s">
        <v>418</v>
      </c>
      <c r="AT191" s="159" t="s">
        <v>159</v>
      </c>
      <c r="AU191" s="159" t="s">
        <v>102</v>
      </c>
      <c r="AY191" s="14" t="s">
        <v>157</v>
      </c>
      <c r="BE191" s="160">
        <f t="shared" si="14"/>
        <v>0</v>
      </c>
      <c r="BF191" s="160">
        <f t="shared" si="15"/>
        <v>0</v>
      </c>
      <c r="BG191" s="160">
        <f t="shared" si="16"/>
        <v>0</v>
      </c>
      <c r="BH191" s="160">
        <f t="shared" si="17"/>
        <v>0</v>
      </c>
      <c r="BI191" s="160">
        <f t="shared" si="18"/>
        <v>0</v>
      </c>
      <c r="BJ191" s="14" t="s">
        <v>102</v>
      </c>
      <c r="BK191" s="160">
        <f t="shared" si="19"/>
        <v>0</v>
      </c>
      <c r="BL191" s="14" t="s">
        <v>418</v>
      </c>
      <c r="BM191" s="159" t="s">
        <v>1751</v>
      </c>
    </row>
    <row r="192" spans="1:65" s="2" customFormat="1" ht="16.5" customHeight="1">
      <c r="A192" s="29"/>
      <c r="B192" s="146"/>
      <c r="C192" s="161" t="s">
        <v>422</v>
      </c>
      <c r="D192" s="161" t="s">
        <v>224</v>
      </c>
      <c r="E192" s="162" t="s">
        <v>1752</v>
      </c>
      <c r="F192" s="163" t="s">
        <v>1753</v>
      </c>
      <c r="G192" s="164" t="s">
        <v>342</v>
      </c>
      <c r="H192" s="165">
        <v>2</v>
      </c>
      <c r="I192" s="166"/>
      <c r="J192" s="167">
        <f t="shared" si="10"/>
        <v>0</v>
      </c>
      <c r="K192" s="168"/>
      <c r="L192" s="169"/>
      <c r="M192" s="170" t="s">
        <v>1</v>
      </c>
      <c r="N192" s="171" t="s">
        <v>40</v>
      </c>
      <c r="O192" s="55"/>
      <c r="P192" s="157">
        <f t="shared" si="11"/>
        <v>0</v>
      </c>
      <c r="Q192" s="157">
        <v>1.7000000000000001E-4</v>
      </c>
      <c r="R192" s="157">
        <f t="shared" si="12"/>
        <v>3.4000000000000002E-4</v>
      </c>
      <c r="S192" s="157">
        <v>0</v>
      </c>
      <c r="T192" s="158">
        <f t="shared" si="13"/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59" t="s">
        <v>1093</v>
      </c>
      <c r="AT192" s="159" t="s">
        <v>224</v>
      </c>
      <c r="AU192" s="159" t="s">
        <v>102</v>
      </c>
      <c r="AY192" s="14" t="s">
        <v>157</v>
      </c>
      <c r="BE192" s="160">
        <f t="shared" si="14"/>
        <v>0</v>
      </c>
      <c r="BF192" s="160">
        <f t="shared" si="15"/>
        <v>0</v>
      </c>
      <c r="BG192" s="160">
        <f t="shared" si="16"/>
        <v>0</v>
      </c>
      <c r="BH192" s="160">
        <f t="shared" si="17"/>
        <v>0</v>
      </c>
      <c r="BI192" s="160">
        <f t="shared" si="18"/>
        <v>0</v>
      </c>
      <c r="BJ192" s="14" t="s">
        <v>102</v>
      </c>
      <c r="BK192" s="160">
        <f t="shared" si="19"/>
        <v>0</v>
      </c>
      <c r="BL192" s="14" t="s">
        <v>1093</v>
      </c>
      <c r="BM192" s="159" t="s">
        <v>1754</v>
      </c>
    </row>
    <row r="193" spans="1:65" s="2" customFormat="1" ht="16.5" customHeight="1">
      <c r="A193" s="29"/>
      <c r="B193" s="146"/>
      <c r="C193" s="147" t="s">
        <v>426</v>
      </c>
      <c r="D193" s="147" t="s">
        <v>159</v>
      </c>
      <c r="E193" s="148" t="s">
        <v>1755</v>
      </c>
      <c r="F193" s="149" t="s">
        <v>1756</v>
      </c>
      <c r="G193" s="150" t="s">
        <v>665</v>
      </c>
      <c r="H193" s="151">
        <v>20</v>
      </c>
      <c r="I193" s="152"/>
      <c r="J193" s="153">
        <f t="shared" si="10"/>
        <v>0</v>
      </c>
      <c r="K193" s="154"/>
      <c r="L193" s="30"/>
      <c r="M193" s="155" t="s">
        <v>1</v>
      </c>
      <c r="N193" s="156" t="s">
        <v>40</v>
      </c>
      <c r="O193" s="55"/>
      <c r="P193" s="157">
        <f t="shared" si="11"/>
        <v>0</v>
      </c>
      <c r="Q193" s="157">
        <v>0</v>
      </c>
      <c r="R193" s="157">
        <f t="shared" si="12"/>
        <v>0</v>
      </c>
      <c r="S193" s="157">
        <v>0</v>
      </c>
      <c r="T193" s="158">
        <f t="shared" si="13"/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59" t="s">
        <v>418</v>
      </c>
      <c r="AT193" s="159" t="s">
        <v>159</v>
      </c>
      <c r="AU193" s="159" t="s">
        <v>102</v>
      </c>
      <c r="AY193" s="14" t="s">
        <v>157</v>
      </c>
      <c r="BE193" s="160">
        <f t="shared" si="14"/>
        <v>0</v>
      </c>
      <c r="BF193" s="160">
        <f t="shared" si="15"/>
        <v>0</v>
      </c>
      <c r="BG193" s="160">
        <f t="shared" si="16"/>
        <v>0</v>
      </c>
      <c r="BH193" s="160">
        <f t="shared" si="17"/>
        <v>0</v>
      </c>
      <c r="BI193" s="160">
        <f t="shared" si="18"/>
        <v>0</v>
      </c>
      <c r="BJ193" s="14" t="s">
        <v>102</v>
      </c>
      <c r="BK193" s="160">
        <f t="shared" si="19"/>
        <v>0</v>
      </c>
      <c r="BL193" s="14" t="s">
        <v>418</v>
      </c>
      <c r="BM193" s="159" t="s">
        <v>1757</v>
      </c>
    </row>
    <row r="194" spans="1:65" s="2" customFormat="1" ht="24">
      <c r="A194" s="29"/>
      <c r="B194" s="146"/>
      <c r="C194" s="147" t="s">
        <v>431</v>
      </c>
      <c r="D194" s="147" t="s">
        <v>159</v>
      </c>
      <c r="E194" s="148" t="s">
        <v>1758</v>
      </c>
      <c r="F194" s="149" t="s">
        <v>1759</v>
      </c>
      <c r="G194" s="150" t="s">
        <v>171</v>
      </c>
      <c r="H194" s="151">
        <v>126</v>
      </c>
      <c r="I194" s="152"/>
      <c r="J194" s="153">
        <f t="shared" ref="J194:J225" si="20">ROUND(I194*H194,2)</f>
        <v>0</v>
      </c>
      <c r="K194" s="154"/>
      <c r="L194" s="30"/>
      <c r="M194" s="155" t="s">
        <v>1</v>
      </c>
      <c r="N194" s="156" t="s">
        <v>40</v>
      </c>
      <c r="O194" s="55"/>
      <c r="P194" s="157">
        <f t="shared" ref="P194:P225" si="21">O194*H194</f>
        <v>0</v>
      </c>
      <c r="Q194" s="157">
        <v>0</v>
      </c>
      <c r="R194" s="157">
        <f t="shared" ref="R194:R225" si="22">Q194*H194</f>
        <v>0</v>
      </c>
      <c r="S194" s="157">
        <v>0</v>
      </c>
      <c r="T194" s="158">
        <f t="shared" ref="T194:T225" si="23">S194*H194</f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59" t="s">
        <v>418</v>
      </c>
      <c r="AT194" s="159" t="s">
        <v>159</v>
      </c>
      <c r="AU194" s="159" t="s">
        <v>102</v>
      </c>
      <c r="AY194" s="14" t="s">
        <v>157</v>
      </c>
      <c r="BE194" s="160">
        <f t="shared" ref="BE194:BE211" si="24">IF(N194="základná",J194,0)</f>
        <v>0</v>
      </c>
      <c r="BF194" s="160">
        <f t="shared" ref="BF194:BF211" si="25">IF(N194="znížená",J194,0)</f>
        <v>0</v>
      </c>
      <c r="BG194" s="160">
        <f t="shared" ref="BG194:BG211" si="26">IF(N194="zákl. prenesená",J194,0)</f>
        <v>0</v>
      </c>
      <c r="BH194" s="160">
        <f t="shared" ref="BH194:BH211" si="27">IF(N194="zníž. prenesená",J194,0)</f>
        <v>0</v>
      </c>
      <c r="BI194" s="160">
        <f t="shared" ref="BI194:BI211" si="28">IF(N194="nulová",J194,0)</f>
        <v>0</v>
      </c>
      <c r="BJ194" s="14" t="s">
        <v>102</v>
      </c>
      <c r="BK194" s="160">
        <f t="shared" ref="BK194:BK211" si="29">ROUND(I194*H194,2)</f>
        <v>0</v>
      </c>
      <c r="BL194" s="14" t="s">
        <v>418</v>
      </c>
      <c r="BM194" s="159" t="s">
        <v>1760</v>
      </c>
    </row>
    <row r="195" spans="1:65" s="2" customFormat="1" ht="16.5" customHeight="1">
      <c r="A195" s="29"/>
      <c r="B195" s="146"/>
      <c r="C195" s="161" t="s">
        <v>436</v>
      </c>
      <c r="D195" s="161" t="s">
        <v>224</v>
      </c>
      <c r="E195" s="162" t="s">
        <v>1761</v>
      </c>
      <c r="F195" s="163" t="s">
        <v>1762</v>
      </c>
      <c r="G195" s="164" t="s">
        <v>171</v>
      </c>
      <c r="H195" s="165">
        <v>126</v>
      </c>
      <c r="I195" s="166"/>
      <c r="J195" s="167">
        <f t="shared" si="20"/>
        <v>0</v>
      </c>
      <c r="K195" s="168"/>
      <c r="L195" s="169"/>
      <c r="M195" s="170" t="s">
        <v>1</v>
      </c>
      <c r="N195" s="171" t="s">
        <v>40</v>
      </c>
      <c r="O195" s="55"/>
      <c r="P195" s="157">
        <f t="shared" si="21"/>
        <v>0</v>
      </c>
      <c r="Q195" s="157">
        <v>1.75E-3</v>
      </c>
      <c r="R195" s="157">
        <f t="shared" si="22"/>
        <v>0.2205</v>
      </c>
      <c r="S195" s="157">
        <v>0</v>
      </c>
      <c r="T195" s="158">
        <f t="shared" si="23"/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59" t="s">
        <v>1093</v>
      </c>
      <c r="AT195" s="159" t="s">
        <v>224</v>
      </c>
      <c r="AU195" s="159" t="s">
        <v>102</v>
      </c>
      <c r="AY195" s="14" t="s">
        <v>157</v>
      </c>
      <c r="BE195" s="160">
        <f t="shared" si="24"/>
        <v>0</v>
      </c>
      <c r="BF195" s="160">
        <f t="shared" si="25"/>
        <v>0</v>
      </c>
      <c r="BG195" s="160">
        <f t="shared" si="26"/>
        <v>0</v>
      </c>
      <c r="BH195" s="160">
        <f t="shared" si="27"/>
        <v>0</v>
      </c>
      <c r="BI195" s="160">
        <f t="shared" si="28"/>
        <v>0</v>
      </c>
      <c r="BJ195" s="14" t="s">
        <v>102</v>
      </c>
      <c r="BK195" s="160">
        <f t="shared" si="29"/>
        <v>0</v>
      </c>
      <c r="BL195" s="14" t="s">
        <v>1093</v>
      </c>
      <c r="BM195" s="159" t="s">
        <v>1763</v>
      </c>
    </row>
    <row r="196" spans="1:65" s="2" customFormat="1" ht="24">
      <c r="A196" s="29"/>
      <c r="B196" s="146"/>
      <c r="C196" s="147" t="s">
        <v>441</v>
      </c>
      <c r="D196" s="147" t="s">
        <v>159</v>
      </c>
      <c r="E196" s="148" t="s">
        <v>1764</v>
      </c>
      <c r="F196" s="149" t="s">
        <v>1765</v>
      </c>
      <c r="G196" s="150" t="s">
        <v>171</v>
      </c>
      <c r="H196" s="151">
        <v>190</v>
      </c>
      <c r="I196" s="152"/>
      <c r="J196" s="153">
        <f t="shared" si="20"/>
        <v>0</v>
      </c>
      <c r="K196" s="154"/>
      <c r="L196" s="30"/>
      <c r="M196" s="155" t="s">
        <v>1</v>
      </c>
      <c r="N196" s="156" t="s">
        <v>40</v>
      </c>
      <c r="O196" s="55"/>
      <c r="P196" s="157">
        <f t="shared" si="21"/>
        <v>0</v>
      </c>
      <c r="Q196" s="157">
        <v>0</v>
      </c>
      <c r="R196" s="157">
        <f t="shared" si="22"/>
        <v>0</v>
      </c>
      <c r="S196" s="157">
        <v>0</v>
      </c>
      <c r="T196" s="158">
        <f t="shared" si="23"/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59" t="s">
        <v>418</v>
      </c>
      <c r="AT196" s="159" t="s">
        <v>159</v>
      </c>
      <c r="AU196" s="159" t="s">
        <v>102</v>
      </c>
      <c r="AY196" s="14" t="s">
        <v>157</v>
      </c>
      <c r="BE196" s="160">
        <f t="shared" si="24"/>
        <v>0</v>
      </c>
      <c r="BF196" s="160">
        <f t="shared" si="25"/>
        <v>0</v>
      </c>
      <c r="BG196" s="160">
        <f t="shared" si="26"/>
        <v>0</v>
      </c>
      <c r="BH196" s="160">
        <f t="shared" si="27"/>
        <v>0</v>
      </c>
      <c r="BI196" s="160">
        <f t="shared" si="28"/>
        <v>0</v>
      </c>
      <c r="BJ196" s="14" t="s">
        <v>102</v>
      </c>
      <c r="BK196" s="160">
        <f t="shared" si="29"/>
        <v>0</v>
      </c>
      <c r="BL196" s="14" t="s">
        <v>418</v>
      </c>
      <c r="BM196" s="159" t="s">
        <v>1766</v>
      </c>
    </row>
    <row r="197" spans="1:65" s="2" customFormat="1" ht="16.5" customHeight="1">
      <c r="A197" s="29"/>
      <c r="B197" s="146"/>
      <c r="C197" s="161" t="s">
        <v>445</v>
      </c>
      <c r="D197" s="161" t="s">
        <v>224</v>
      </c>
      <c r="E197" s="162" t="s">
        <v>1767</v>
      </c>
      <c r="F197" s="163" t="s">
        <v>1768</v>
      </c>
      <c r="G197" s="164" t="s">
        <v>171</v>
      </c>
      <c r="H197" s="165">
        <v>190</v>
      </c>
      <c r="I197" s="166"/>
      <c r="J197" s="167">
        <f t="shared" si="20"/>
        <v>0</v>
      </c>
      <c r="K197" s="168"/>
      <c r="L197" s="169"/>
      <c r="M197" s="170" t="s">
        <v>1</v>
      </c>
      <c r="N197" s="171" t="s">
        <v>40</v>
      </c>
      <c r="O197" s="55"/>
      <c r="P197" s="157">
        <f t="shared" si="21"/>
        <v>0</v>
      </c>
      <c r="Q197" s="157">
        <v>1.83E-3</v>
      </c>
      <c r="R197" s="157">
        <f t="shared" si="22"/>
        <v>0.34770000000000001</v>
      </c>
      <c r="S197" s="157">
        <v>0</v>
      </c>
      <c r="T197" s="158">
        <f t="shared" si="23"/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59" t="s">
        <v>1093</v>
      </c>
      <c r="AT197" s="159" t="s">
        <v>224</v>
      </c>
      <c r="AU197" s="159" t="s">
        <v>102</v>
      </c>
      <c r="AY197" s="14" t="s">
        <v>157</v>
      </c>
      <c r="BE197" s="160">
        <f t="shared" si="24"/>
        <v>0</v>
      </c>
      <c r="BF197" s="160">
        <f t="shared" si="25"/>
        <v>0</v>
      </c>
      <c r="BG197" s="160">
        <f t="shared" si="26"/>
        <v>0</v>
      </c>
      <c r="BH197" s="160">
        <f t="shared" si="27"/>
        <v>0</v>
      </c>
      <c r="BI197" s="160">
        <f t="shared" si="28"/>
        <v>0</v>
      </c>
      <c r="BJ197" s="14" t="s">
        <v>102</v>
      </c>
      <c r="BK197" s="160">
        <f t="shared" si="29"/>
        <v>0</v>
      </c>
      <c r="BL197" s="14" t="s">
        <v>1093</v>
      </c>
      <c r="BM197" s="159" t="s">
        <v>1769</v>
      </c>
    </row>
    <row r="198" spans="1:65" s="2" customFormat="1" ht="21.75" customHeight="1">
      <c r="A198" s="29"/>
      <c r="B198" s="146"/>
      <c r="C198" s="147" t="s">
        <v>449</v>
      </c>
      <c r="D198" s="147" t="s">
        <v>159</v>
      </c>
      <c r="E198" s="148" t="s">
        <v>1770</v>
      </c>
      <c r="F198" s="149" t="s">
        <v>1771</v>
      </c>
      <c r="G198" s="150" t="s">
        <v>171</v>
      </c>
      <c r="H198" s="151">
        <v>24</v>
      </c>
      <c r="I198" s="152"/>
      <c r="J198" s="153">
        <f t="shared" si="20"/>
        <v>0</v>
      </c>
      <c r="K198" s="154"/>
      <c r="L198" s="30"/>
      <c r="M198" s="155" t="s">
        <v>1</v>
      </c>
      <c r="N198" s="156" t="s">
        <v>40</v>
      </c>
      <c r="O198" s="55"/>
      <c r="P198" s="157">
        <f t="shared" si="21"/>
        <v>0</v>
      </c>
      <c r="Q198" s="157">
        <v>0</v>
      </c>
      <c r="R198" s="157">
        <f t="shared" si="22"/>
        <v>0</v>
      </c>
      <c r="S198" s="157">
        <v>0</v>
      </c>
      <c r="T198" s="158">
        <f t="shared" si="23"/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59" t="s">
        <v>418</v>
      </c>
      <c r="AT198" s="159" t="s">
        <v>159</v>
      </c>
      <c r="AU198" s="159" t="s">
        <v>102</v>
      </c>
      <c r="AY198" s="14" t="s">
        <v>157</v>
      </c>
      <c r="BE198" s="160">
        <f t="shared" si="24"/>
        <v>0</v>
      </c>
      <c r="BF198" s="160">
        <f t="shared" si="25"/>
        <v>0</v>
      </c>
      <c r="BG198" s="160">
        <f t="shared" si="26"/>
        <v>0</v>
      </c>
      <c r="BH198" s="160">
        <f t="shared" si="27"/>
        <v>0</v>
      </c>
      <c r="BI198" s="160">
        <f t="shared" si="28"/>
        <v>0</v>
      </c>
      <c r="BJ198" s="14" t="s">
        <v>102</v>
      </c>
      <c r="BK198" s="160">
        <f t="shared" si="29"/>
        <v>0</v>
      </c>
      <c r="BL198" s="14" t="s">
        <v>418</v>
      </c>
      <c r="BM198" s="159" t="s">
        <v>1772</v>
      </c>
    </row>
    <row r="199" spans="1:65" s="2" customFormat="1" ht="16.5" customHeight="1">
      <c r="A199" s="29"/>
      <c r="B199" s="146"/>
      <c r="C199" s="161" t="s">
        <v>453</v>
      </c>
      <c r="D199" s="161" t="s">
        <v>224</v>
      </c>
      <c r="E199" s="162" t="s">
        <v>1773</v>
      </c>
      <c r="F199" s="163" t="s">
        <v>1774</v>
      </c>
      <c r="G199" s="164" t="s">
        <v>171</v>
      </c>
      <c r="H199" s="165">
        <v>24</v>
      </c>
      <c r="I199" s="166"/>
      <c r="J199" s="167">
        <f t="shared" si="20"/>
        <v>0</v>
      </c>
      <c r="K199" s="168"/>
      <c r="L199" s="169"/>
      <c r="M199" s="170" t="s">
        <v>1</v>
      </c>
      <c r="N199" s="171" t="s">
        <v>40</v>
      </c>
      <c r="O199" s="55"/>
      <c r="P199" s="157">
        <f t="shared" si="21"/>
        <v>0</v>
      </c>
      <c r="Q199" s="157">
        <v>5.9999999999999995E-4</v>
      </c>
      <c r="R199" s="157">
        <f t="shared" si="22"/>
        <v>1.44E-2</v>
      </c>
      <c r="S199" s="157">
        <v>0</v>
      </c>
      <c r="T199" s="158">
        <f t="shared" si="23"/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59" t="s">
        <v>1093</v>
      </c>
      <c r="AT199" s="159" t="s">
        <v>224</v>
      </c>
      <c r="AU199" s="159" t="s">
        <v>102</v>
      </c>
      <c r="AY199" s="14" t="s">
        <v>157</v>
      </c>
      <c r="BE199" s="160">
        <f t="shared" si="24"/>
        <v>0</v>
      </c>
      <c r="BF199" s="160">
        <f t="shared" si="25"/>
        <v>0</v>
      </c>
      <c r="BG199" s="160">
        <f t="shared" si="26"/>
        <v>0</v>
      </c>
      <c r="BH199" s="160">
        <f t="shared" si="27"/>
        <v>0</v>
      </c>
      <c r="BI199" s="160">
        <f t="shared" si="28"/>
        <v>0</v>
      </c>
      <c r="BJ199" s="14" t="s">
        <v>102</v>
      </c>
      <c r="BK199" s="160">
        <f t="shared" si="29"/>
        <v>0</v>
      </c>
      <c r="BL199" s="14" t="s">
        <v>1093</v>
      </c>
      <c r="BM199" s="159" t="s">
        <v>1775</v>
      </c>
    </row>
    <row r="200" spans="1:65" s="2" customFormat="1" ht="24">
      <c r="A200" s="29"/>
      <c r="B200" s="146"/>
      <c r="C200" s="147" t="s">
        <v>457</v>
      </c>
      <c r="D200" s="147" t="s">
        <v>159</v>
      </c>
      <c r="E200" s="148" t="s">
        <v>1776</v>
      </c>
      <c r="F200" s="149" t="s">
        <v>1777</v>
      </c>
      <c r="G200" s="150" t="s">
        <v>171</v>
      </c>
      <c r="H200" s="151">
        <v>134</v>
      </c>
      <c r="I200" s="152"/>
      <c r="J200" s="153">
        <f t="shared" si="20"/>
        <v>0</v>
      </c>
      <c r="K200" s="154"/>
      <c r="L200" s="30"/>
      <c r="M200" s="155" t="s">
        <v>1</v>
      </c>
      <c r="N200" s="156" t="s">
        <v>40</v>
      </c>
      <c r="O200" s="55"/>
      <c r="P200" s="157">
        <f t="shared" si="21"/>
        <v>0</v>
      </c>
      <c r="Q200" s="157">
        <v>0</v>
      </c>
      <c r="R200" s="157">
        <f t="shared" si="22"/>
        <v>0</v>
      </c>
      <c r="S200" s="157">
        <v>0</v>
      </c>
      <c r="T200" s="158">
        <f t="shared" si="23"/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59" t="s">
        <v>418</v>
      </c>
      <c r="AT200" s="159" t="s">
        <v>159</v>
      </c>
      <c r="AU200" s="159" t="s">
        <v>102</v>
      </c>
      <c r="AY200" s="14" t="s">
        <v>157</v>
      </c>
      <c r="BE200" s="160">
        <f t="shared" si="24"/>
        <v>0</v>
      </c>
      <c r="BF200" s="160">
        <f t="shared" si="25"/>
        <v>0</v>
      </c>
      <c r="BG200" s="160">
        <f t="shared" si="26"/>
        <v>0</v>
      </c>
      <c r="BH200" s="160">
        <f t="shared" si="27"/>
        <v>0</v>
      </c>
      <c r="BI200" s="160">
        <f t="shared" si="28"/>
        <v>0</v>
      </c>
      <c r="BJ200" s="14" t="s">
        <v>102</v>
      </c>
      <c r="BK200" s="160">
        <f t="shared" si="29"/>
        <v>0</v>
      </c>
      <c r="BL200" s="14" t="s">
        <v>418</v>
      </c>
      <c r="BM200" s="159" t="s">
        <v>1778</v>
      </c>
    </row>
    <row r="201" spans="1:65" s="2" customFormat="1" ht="16.5" customHeight="1">
      <c r="A201" s="29"/>
      <c r="B201" s="146"/>
      <c r="C201" s="161" t="s">
        <v>461</v>
      </c>
      <c r="D201" s="161" t="s">
        <v>224</v>
      </c>
      <c r="E201" s="162" t="s">
        <v>1779</v>
      </c>
      <c r="F201" s="163" t="s">
        <v>1780</v>
      </c>
      <c r="G201" s="164" t="s">
        <v>171</v>
      </c>
      <c r="H201" s="165">
        <v>134</v>
      </c>
      <c r="I201" s="166"/>
      <c r="J201" s="167">
        <f t="shared" si="20"/>
        <v>0</v>
      </c>
      <c r="K201" s="168"/>
      <c r="L201" s="169"/>
      <c r="M201" s="170" t="s">
        <v>1</v>
      </c>
      <c r="N201" s="171" t="s">
        <v>40</v>
      </c>
      <c r="O201" s="55"/>
      <c r="P201" s="157">
        <f t="shared" si="21"/>
        <v>0</v>
      </c>
      <c r="Q201" s="157">
        <v>1.8799999999999999E-3</v>
      </c>
      <c r="R201" s="157">
        <f t="shared" si="22"/>
        <v>0.25191999999999998</v>
      </c>
      <c r="S201" s="157">
        <v>0</v>
      </c>
      <c r="T201" s="158">
        <f t="shared" si="23"/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59" t="s">
        <v>1093</v>
      </c>
      <c r="AT201" s="159" t="s">
        <v>224</v>
      </c>
      <c r="AU201" s="159" t="s">
        <v>102</v>
      </c>
      <c r="AY201" s="14" t="s">
        <v>157</v>
      </c>
      <c r="BE201" s="160">
        <f t="shared" si="24"/>
        <v>0</v>
      </c>
      <c r="BF201" s="160">
        <f t="shared" si="25"/>
        <v>0</v>
      </c>
      <c r="BG201" s="160">
        <f t="shared" si="26"/>
        <v>0</v>
      </c>
      <c r="BH201" s="160">
        <f t="shared" si="27"/>
        <v>0</v>
      </c>
      <c r="BI201" s="160">
        <f t="shared" si="28"/>
        <v>0</v>
      </c>
      <c r="BJ201" s="14" t="s">
        <v>102</v>
      </c>
      <c r="BK201" s="160">
        <f t="shared" si="29"/>
        <v>0</v>
      </c>
      <c r="BL201" s="14" t="s">
        <v>1093</v>
      </c>
      <c r="BM201" s="159" t="s">
        <v>1781</v>
      </c>
    </row>
    <row r="202" spans="1:65" s="2" customFormat="1" ht="24">
      <c r="A202" s="29"/>
      <c r="B202" s="146"/>
      <c r="C202" s="147" t="s">
        <v>465</v>
      </c>
      <c r="D202" s="147" t="s">
        <v>159</v>
      </c>
      <c r="E202" s="148" t="s">
        <v>1782</v>
      </c>
      <c r="F202" s="149" t="s">
        <v>1783</v>
      </c>
      <c r="G202" s="150" t="s">
        <v>171</v>
      </c>
      <c r="H202" s="151">
        <v>497</v>
      </c>
      <c r="I202" s="152"/>
      <c r="J202" s="153">
        <f t="shared" si="20"/>
        <v>0</v>
      </c>
      <c r="K202" s="154"/>
      <c r="L202" s="30"/>
      <c r="M202" s="155" t="s">
        <v>1</v>
      </c>
      <c r="N202" s="156" t="s">
        <v>40</v>
      </c>
      <c r="O202" s="55"/>
      <c r="P202" s="157">
        <f t="shared" si="21"/>
        <v>0</v>
      </c>
      <c r="Q202" s="157">
        <v>0</v>
      </c>
      <c r="R202" s="157">
        <f t="shared" si="22"/>
        <v>0</v>
      </c>
      <c r="S202" s="157">
        <v>0</v>
      </c>
      <c r="T202" s="158">
        <f t="shared" si="23"/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59" t="s">
        <v>418</v>
      </c>
      <c r="AT202" s="159" t="s">
        <v>159</v>
      </c>
      <c r="AU202" s="159" t="s">
        <v>102</v>
      </c>
      <c r="AY202" s="14" t="s">
        <v>157</v>
      </c>
      <c r="BE202" s="160">
        <f t="shared" si="24"/>
        <v>0</v>
      </c>
      <c r="BF202" s="160">
        <f t="shared" si="25"/>
        <v>0</v>
      </c>
      <c r="BG202" s="160">
        <f t="shared" si="26"/>
        <v>0</v>
      </c>
      <c r="BH202" s="160">
        <f t="shared" si="27"/>
        <v>0</v>
      </c>
      <c r="BI202" s="160">
        <f t="shared" si="28"/>
        <v>0</v>
      </c>
      <c r="BJ202" s="14" t="s">
        <v>102</v>
      </c>
      <c r="BK202" s="160">
        <f t="shared" si="29"/>
        <v>0</v>
      </c>
      <c r="BL202" s="14" t="s">
        <v>418</v>
      </c>
      <c r="BM202" s="159" t="s">
        <v>1784</v>
      </c>
    </row>
    <row r="203" spans="1:65" s="2" customFormat="1" ht="16.5" customHeight="1">
      <c r="A203" s="29"/>
      <c r="B203" s="146"/>
      <c r="C203" s="161" t="s">
        <v>469</v>
      </c>
      <c r="D203" s="161" t="s">
        <v>224</v>
      </c>
      <c r="E203" s="162" t="s">
        <v>1785</v>
      </c>
      <c r="F203" s="163" t="s">
        <v>1786</v>
      </c>
      <c r="G203" s="164" t="s">
        <v>171</v>
      </c>
      <c r="H203" s="165">
        <v>497</v>
      </c>
      <c r="I203" s="166"/>
      <c r="J203" s="167">
        <f t="shared" si="20"/>
        <v>0</v>
      </c>
      <c r="K203" s="168"/>
      <c r="L203" s="169"/>
      <c r="M203" s="170" t="s">
        <v>1</v>
      </c>
      <c r="N203" s="171" t="s">
        <v>40</v>
      </c>
      <c r="O203" s="55"/>
      <c r="P203" s="157">
        <f t="shared" si="21"/>
        <v>0</v>
      </c>
      <c r="Q203" s="157">
        <v>3.48E-3</v>
      </c>
      <c r="R203" s="157">
        <f t="shared" si="22"/>
        <v>1.72956</v>
      </c>
      <c r="S203" s="157">
        <v>0</v>
      </c>
      <c r="T203" s="158">
        <f t="shared" si="23"/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59" t="s">
        <v>1093</v>
      </c>
      <c r="AT203" s="159" t="s">
        <v>224</v>
      </c>
      <c r="AU203" s="159" t="s">
        <v>102</v>
      </c>
      <c r="AY203" s="14" t="s">
        <v>157</v>
      </c>
      <c r="BE203" s="160">
        <f t="shared" si="24"/>
        <v>0</v>
      </c>
      <c r="BF203" s="160">
        <f t="shared" si="25"/>
        <v>0</v>
      </c>
      <c r="BG203" s="160">
        <f t="shared" si="26"/>
        <v>0</v>
      </c>
      <c r="BH203" s="160">
        <f t="shared" si="27"/>
        <v>0</v>
      </c>
      <c r="BI203" s="160">
        <f t="shared" si="28"/>
        <v>0</v>
      </c>
      <c r="BJ203" s="14" t="s">
        <v>102</v>
      </c>
      <c r="BK203" s="160">
        <f t="shared" si="29"/>
        <v>0</v>
      </c>
      <c r="BL203" s="14" t="s">
        <v>1093</v>
      </c>
      <c r="BM203" s="159" t="s">
        <v>1787</v>
      </c>
    </row>
    <row r="204" spans="1:65" s="2" customFormat="1" ht="21.75" customHeight="1">
      <c r="A204" s="29"/>
      <c r="B204" s="146"/>
      <c r="C204" s="147" t="s">
        <v>473</v>
      </c>
      <c r="D204" s="147" t="s">
        <v>159</v>
      </c>
      <c r="E204" s="148" t="s">
        <v>1788</v>
      </c>
      <c r="F204" s="149" t="s">
        <v>1789</v>
      </c>
      <c r="G204" s="150" t="s">
        <v>171</v>
      </c>
      <c r="H204" s="151">
        <v>631</v>
      </c>
      <c r="I204" s="152"/>
      <c r="J204" s="153">
        <f t="shared" si="20"/>
        <v>0</v>
      </c>
      <c r="K204" s="154"/>
      <c r="L204" s="30"/>
      <c r="M204" s="155" t="s">
        <v>1</v>
      </c>
      <c r="N204" s="156" t="s">
        <v>40</v>
      </c>
      <c r="O204" s="55"/>
      <c r="P204" s="157">
        <f t="shared" si="21"/>
        <v>0</v>
      </c>
      <c r="Q204" s="157">
        <v>0</v>
      </c>
      <c r="R204" s="157">
        <f t="shared" si="22"/>
        <v>0</v>
      </c>
      <c r="S204" s="157">
        <v>0</v>
      </c>
      <c r="T204" s="158">
        <f t="shared" si="23"/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59" t="s">
        <v>418</v>
      </c>
      <c r="AT204" s="159" t="s">
        <v>159</v>
      </c>
      <c r="AU204" s="159" t="s">
        <v>102</v>
      </c>
      <c r="AY204" s="14" t="s">
        <v>157</v>
      </c>
      <c r="BE204" s="160">
        <f t="shared" si="24"/>
        <v>0</v>
      </c>
      <c r="BF204" s="160">
        <f t="shared" si="25"/>
        <v>0</v>
      </c>
      <c r="BG204" s="160">
        <f t="shared" si="26"/>
        <v>0</v>
      </c>
      <c r="BH204" s="160">
        <f t="shared" si="27"/>
        <v>0</v>
      </c>
      <c r="BI204" s="160">
        <f t="shared" si="28"/>
        <v>0</v>
      </c>
      <c r="BJ204" s="14" t="s">
        <v>102</v>
      </c>
      <c r="BK204" s="160">
        <f t="shared" si="29"/>
        <v>0</v>
      </c>
      <c r="BL204" s="14" t="s">
        <v>418</v>
      </c>
      <c r="BM204" s="159" t="s">
        <v>1790</v>
      </c>
    </row>
    <row r="205" spans="1:65" s="2" customFormat="1" ht="16.5" customHeight="1">
      <c r="A205" s="29"/>
      <c r="B205" s="146"/>
      <c r="C205" s="147" t="s">
        <v>477</v>
      </c>
      <c r="D205" s="147" t="s">
        <v>159</v>
      </c>
      <c r="E205" s="148" t="s">
        <v>1482</v>
      </c>
      <c r="F205" s="149" t="s">
        <v>1483</v>
      </c>
      <c r="G205" s="150" t="s">
        <v>665</v>
      </c>
      <c r="H205" s="151">
        <v>8</v>
      </c>
      <c r="I205" s="152"/>
      <c r="J205" s="153">
        <f t="shared" si="20"/>
        <v>0</v>
      </c>
      <c r="K205" s="154"/>
      <c r="L205" s="30"/>
      <c r="M205" s="155" t="s">
        <v>1</v>
      </c>
      <c r="N205" s="156" t="s">
        <v>40</v>
      </c>
      <c r="O205" s="55"/>
      <c r="P205" s="157">
        <f t="shared" si="21"/>
        <v>0</v>
      </c>
      <c r="Q205" s="157">
        <v>0</v>
      </c>
      <c r="R205" s="157">
        <f t="shared" si="22"/>
        <v>0</v>
      </c>
      <c r="S205" s="157">
        <v>0</v>
      </c>
      <c r="T205" s="158">
        <f t="shared" si="23"/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59" t="s">
        <v>586</v>
      </c>
      <c r="AT205" s="159" t="s">
        <v>159</v>
      </c>
      <c r="AU205" s="159" t="s">
        <v>102</v>
      </c>
      <c r="AY205" s="14" t="s">
        <v>157</v>
      </c>
      <c r="BE205" s="160">
        <f t="shared" si="24"/>
        <v>0</v>
      </c>
      <c r="BF205" s="160">
        <f t="shared" si="25"/>
        <v>0</v>
      </c>
      <c r="BG205" s="160">
        <f t="shared" si="26"/>
        <v>0</v>
      </c>
      <c r="BH205" s="160">
        <f t="shared" si="27"/>
        <v>0</v>
      </c>
      <c r="BI205" s="160">
        <f t="shared" si="28"/>
        <v>0</v>
      </c>
      <c r="BJ205" s="14" t="s">
        <v>102</v>
      </c>
      <c r="BK205" s="160">
        <f t="shared" si="29"/>
        <v>0</v>
      </c>
      <c r="BL205" s="14" t="s">
        <v>586</v>
      </c>
      <c r="BM205" s="159" t="s">
        <v>1791</v>
      </c>
    </row>
    <row r="206" spans="1:65" s="2" customFormat="1" ht="16.5" customHeight="1">
      <c r="A206" s="29"/>
      <c r="B206" s="146"/>
      <c r="C206" s="147" t="s">
        <v>481</v>
      </c>
      <c r="D206" s="147" t="s">
        <v>159</v>
      </c>
      <c r="E206" s="148" t="s">
        <v>1792</v>
      </c>
      <c r="F206" s="149" t="s">
        <v>1793</v>
      </c>
      <c r="G206" s="150" t="s">
        <v>665</v>
      </c>
      <c r="H206" s="151">
        <v>10</v>
      </c>
      <c r="I206" s="152"/>
      <c r="J206" s="153">
        <f t="shared" si="20"/>
        <v>0</v>
      </c>
      <c r="K206" s="154"/>
      <c r="L206" s="30"/>
      <c r="M206" s="155" t="s">
        <v>1</v>
      </c>
      <c r="N206" s="156" t="s">
        <v>40</v>
      </c>
      <c r="O206" s="55"/>
      <c r="P206" s="157">
        <f t="shared" si="21"/>
        <v>0</v>
      </c>
      <c r="Q206" s="157">
        <v>0</v>
      </c>
      <c r="R206" s="157">
        <f t="shared" si="22"/>
        <v>0</v>
      </c>
      <c r="S206" s="157">
        <v>0</v>
      </c>
      <c r="T206" s="158">
        <f t="shared" si="23"/>
        <v>0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159" t="s">
        <v>586</v>
      </c>
      <c r="AT206" s="159" t="s">
        <v>159</v>
      </c>
      <c r="AU206" s="159" t="s">
        <v>102</v>
      </c>
      <c r="AY206" s="14" t="s">
        <v>157</v>
      </c>
      <c r="BE206" s="160">
        <f t="shared" si="24"/>
        <v>0</v>
      </c>
      <c r="BF206" s="160">
        <f t="shared" si="25"/>
        <v>0</v>
      </c>
      <c r="BG206" s="160">
        <f t="shared" si="26"/>
        <v>0</v>
      </c>
      <c r="BH206" s="160">
        <f t="shared" si="27"/>
        <v>0</v>
      </c>
      <c r="BI206" s="160">
        <f t="shared" si="28"/>
        <v>0</v>
      </c>
      <c r="BJ206" s="14" t="s">
        <v>102</v>
      </c>
      <c r="BK206" s="160">
        <f t="shared" si="29"/>
        <v>0</v>
      </c>
      <c r="BL206" s="14" t="s">
        <v>586</v>
      </c>
      <c r="BM206" s="159" t="s">
        <v>1794</v>
      </c>
    </row>
    <row r="207" spans="1:65" s="2" customFormat="1" ht="16.5" customHeight="1">
      <c r="A207" s="29"/>
      <c r="B207" s="146"/>
      <c r="C207" s="147" t="s">
        <v>485</v>
      </c>
      <c r="D207" s="147" t="s">
        <v>159</v>
      </c>
      <c r="E207" s="148" t="s">
        <v>1485</v>
      </c>
      <c r="F207" s="149" t="s">
        <v>1486</v>
      </c>
      <c r="G207" s="150" t="s">
        <v>665</v>
      </c>
      <c r="H207" s="151">
        <v>10</v>
      </c>
      <c r="I207" s="152"/>
      <c r="J207" s="153">
        <f t="shared" si="20"/>
        <v>0</v>
      </c>
      <c r="K207" s="154"/>
      <c r="L207" s="30"/>
      <c r="M207" s="155" t="s">
        <v>1</v>
      </c>
      <c r="N207" s="156" t="s">
        <v>40</v>
      </c>
      <c r="O207" s="55"/>
      <c r="P207" s="157">
        <f t="shared" si="21"/>
        <v>0</v>
      </c>
      <c r="Q207" s="157">
        <v>0</v>
      </c>
      <c r="R207" s="157">
        <f t="shared" si="22"/>
        <v>0</v>
      </c>
      <c r="S207" s="157">
        <v>0</v>
      </c>
      <c r="T207" s="158">
        <f t="shared" si="23"/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159" t="s">
        <v>586</v>
      </c>
      <c r="AT207" s="159" t="s">
        <v>159</v>
      </c>
      <c r="AU207" s="159" t="s">
        <v>102</v>
      </c>
      <c r="AY207" s="14" t="s">
        <v>157</v>
      </c>
      <c r="BE207" s="160">
        <f t="shared" si="24"/>
        <v>0</v>
      </c>
      <c r="BF207" s="160">
        <f t="shared" si="25"/>
        <v>0</v>
      </c>
      <c r="BG207" s="160">
        <f t="shared" si="26"/>
        <v>0</v>
      </c>
      <c r="BH207" s="160">
        <f t="shared" si="27"/>
        <v>0</v>
      </c>
      <c r="BI207" s="160">
        <f t="shared" si="28"/>
        <v>0</v>
      </c>
      <c r="BJ207" s="14" t="s">
        <v>102</v>
      </c>
      <c r="BK207" s="160">
        <f t="shared" si="29"/>
        <v>0</v>
      </c>
      <c r="BL207" s="14" t="s">
        <v>586</v>
      </c>
      <c r="BM207" s="159" t="s">
        <v>1795</v>
      </c>
    </row>
    <row r="208" spans="1:65" s="2" customFormat="1" ht="16.5" customHeight="1">
      <c r="A208" s="29"/>
      <c r="B208" s="146"/>
      <c r="C208" s="147" t="s">
        <v>489</v>
      </c>
      <c r="D208" s="147" t="s">
        <v>159</v>
      </c>
      <c r="E208" s="148" t="s">
        <v>1796</v>
      </c>
      <c r="F208" s="149" t="s">
        <v>1797</v>
      </c>
      <c r="G208" s="150" t="s">
        <v>665</v>
      </c>
      <c r="H208" s="151">
        <v>12</v>
      </c>
      <c r="I208" s="152"/>
      <c r="J208" s="153">
        <f t="shared" si="20"/>
        <v>0</v>
      </c>
      <c r="K208" s="154"/>
      <c r="L208" s="30"/>
      <c r="M208" s="155" t="s">
        <v>1</v>
      </c>
      <c r="N208" s="156" t="s">
        <v>40</v>
      </c>
      <c r="O208" s="55"/>
      <c r="P208" s="157">
        <f t="shared" si="21"/>
        <v>0</v>
      </c>
      <c r="Q208" s="157">
        <v>0</v>
      </c>
      <c r="R208" s="157">
        <f t="shared" si="22"/>
        <v>0</v>
      </c>
      <c r="S208" s="157">
        <v>0</v>
      </c>
      <c r="T208" s="158">
        <f t="shared" si="23"/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59" t="s">
        <v>586</v>
      </c>
      <c r="AT208" s="159" t="s">
        <v>159</v>
      </c>
      <c r="AU208" s="159" t="s">
        <v>102</v>
      </c>
      <c r="AY208" s="14" t="s">
        <v>157</v>
      </c>
      <c r="BE208" s="160">
        <f t="shared" si="24"/>
        <v>0</v>
      </c>
      <c r="BF208" s="160">
        <f t="shared" si="25"/>
        <v>0</v>
      </c>
      <c r="BG208" s="160">
        <f t="shared" si="26"/>
        <v>0</v>
      </c>
      <c r="BH208" s="160">
        <f t="shared" si="27"/>
        <v>0</v>
      </c>
      <c r="BI208" s="160">
        <f t="shared" si="28"/>
        <v>0</v>
      </c>
      <c r="BJ208" s="14" t="s">
        <v>102</v>
      </c>
      <c r="BK208" s="160">
        <f t="shared" si="29"/>
        <v>0</v>
      </c>
      <c r="BL208" s="14" t="s">
        <v>586</v>
      </c>
      <c r="BM208" s="159" t="s">
        <v>1798</v>
      </c>
    </row>
    <row r="209" spans="1:65" s="2" customFormat="1" ht="16.5" customHeight="1">
      <c r="A209" s="29"/>
      <c r="B209" s="146"/>
      <c r="C209" s="147" t="s">
        <v>493</v>
      </c>
      <c r="D209" s="147" t="s">
        <v>159</v>
      </c>
      <c r="E209" s="148" t="s">
        <v>1799</v>
      </c>
      <c r="F209" s="149" t="s">
        <v>1800</v>
      </c>
      <c r="G209" s="150" t="s">
        <v>1801</v>
      </c>
      <c r="H209" s="177"/>
      <c r="I209" s="152"/>
      <c r="J209" s="153">
        <f t="shared" si="20"/>
        <v>0</v>
      </c>
      <c r="K209" s="154"/>
      <c r="L209" s="30"/>
      <c r="M209" s="155" t="s">
        <v>1</v>
      </c>
      <c r="N209" s="156" t="s">
        <v>40</v>
      </c>
      <c r="O209" s="55"/>
      <c r="P209" s="157">
        <f t="shared" si="21"/>
        <v>0</v>
      </c>
      <c r="Q209" s="157">
        <v>0</v>
      </c>
      <c r="R209" s="157">
        <f t="shared" si="22"/>
        <v>0</v>
      </c>
      <c r="S209" s="157">
        <v>0</v>
      </c>
      <c r="T209" s="158">
        <f t="shared" si="23"/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59" t="s">
        <v>418</v>
      </c>
      <c r="AT209" s="159" t="s">
        <v>159</v>
      </c>
      <c r="AU209" s="159" t="s">
        <v>102</v>
      </c>
      <c r="AY209" s="14" t="s">
        <v>157</v>
      </c>
      <c r="BE209" s="160">
        <f t="shared" si="24"/>
        <v>0</v>
      </c>
      <c r="BF209" s="160">
        <f t="shared" si="25"/>
        <v>0</v>
      </c>
      <c r="BG209" s="160">
        <f t="shared" si="26"/>
        <v>0</v>
      </c>
      <c r="BH209" s="160">
        <f t="shared" si="27"/>
        <v>0</v>
      </c>
      <c r="BI209" s="160">
        <f t="shared" si="28"/>
        <v>0</v>
      </c>
      <c r="BJ209" s="14" t="s">
        <v>102</v>
      </c>
      <c r="BK209" s="160">
        <f t="shared" si="29"/>
        <v>0</v>
      </c>
      <c r="BL209" s="14" t="s">
        <v>418</v>
      </c>
      <c r="BM209" s="159" t="s">
        <v>1802</v>
      </c>
    </row>
    <row r="210" spans="1:65" s="2" customFormat="1" ht="16.5" customHeight="1">
      <c r="A210" s="29"/>
      <c r="B210" s="146"/>
      <c r="C210" s="147" t="s">
        <v>497</v>
      </c>
      <c r="D210" s="147" t="s">
        <v>159</v>
      </c>
      <c r="E210" s="148" t="s">
        <v>1803</v>
      </c>
      <c r="F210" s="149" t="s">
        <v>1804</v>
      </c>
      <c r="G210" s="150" t="s">
        <v>1801</v>
      </c>
      <c r="H210" s="177"/>
      <c r="I210" s="152"/>
      <c r="J210" s="153">
        <f t="shared" si="20"/>
        <v>0</v>
      </c>
      <c r="K210" s="154"/>
      <c r="L210" s="30"/>
      <c r="M210" s="155" t="s">
        <v>1</v>
      </c>
      <c r="N210" s="156" t="s">
        <v>40</v>
      </c>
      <c r="O210" s="55"/>
      <c r="P210" s="157">
        <f t="shared" si="21"/>
        <v>0</v>
      </c>
      <c r="Q210" s="157">
        <v>0</v>
      </c>
      <c r="R210" s="157">
        <f t="shared" si="22"/>
        <v>0</v>
      </c>
      <c r="S210" s="157">
        <v>0</v>
      </c>
      <c r="T210" s="158">
        <f t="shared" si="23"/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59" t="s">
        <v>1093</v>
      </c>
      <c r="AT210" s="159" t="s">
        <v>159</v>
      </c>
      <c r="AU210" s="159" t="s">
        <v>102</v>
      </c>
      <c r="AY210" s="14" t="s">
        <v>157</v>
      </c>
      <c r="BE210" s="160">
        <f t="shared" si="24"/>
        <v>0</v>
      </c>
      <c r="BF210" s="160">
        <f t="shared" si="25"/>
        <v>0</v>
      </c>
      <c r="BG210" s="160">
        <f t="shared" si="26"/>
        <v>0</v>
      </c>
      <c r="BH210" s="160">
        <f t="shared" si="27"/>
        <v>0</v>
      </c>
      <c r="BI210" s="160">
        <f t="shared" si="28"/>
        <v>0</v>
      </c>
      <c r="BJ210" s="14" t="s">
        <v>102</v>
      </c>
      <c r="BK210" s="160">
        <f t="shared" si="29"/>
        <v>0</v>
      </c>
      <c r="BL210" s="14" t="s">
        <v>1093</v>
      </c>
      <c r="BM210" s="159" t="s">
        <v>1805</v>
      </c>
    </row>
    <row r="211" spans="1:65" s="2" customFormat="1" ht="16.5" customHeight="1">
      <c r="A211" s="29"/>
      <c r="B211" s="146"/>
      <c r="C211" s="147" t="s">
        <v>501</v>
      </c>
      <c r="D211" s="147" t="s">
        <v>159</v>
      </c>
      <c r="E211" s="148" t="s">
        <v>1806</v>
      </c>
      <c r="F211" s="149" t="s">
        <v>1807</v>
      </c>
      <c r="G211" s="150" t="s">
        <v>1801</v>
      </c>
      <c r="H211" s="177"/>
      <c r="I211" s="152"/>
      <c r="J211" s="153">
        <f t="shared" si="20"/>
        <v>0</v>
      </c>
      <c r="K211" s="154"/>
      <c r="L211" s="30"/>
      <c r="M211" s="155" t="s">
        <v>1</v>
      </c>
      <c r="N211" s="156" t="s">
        <v>40</v>
      </c>
      <c r="O211" s="55"/>
      <c r="P211" s="157">
        <f t="shared" si="21"/>
        <v>0</v>
      </c>
      <c r="Q211" s="157">
        <v>0</v>
      </c>
      <c r="R211" s="157">
        <f t="shared" si="22"/>
        <v>0</v>
      </c>
      <c r="S211" s="157">
        <v>0</v>
      </c>
      <c r="T211" s="158">
        <f t="shared" si="23"/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59" t="s">
        <v>418</v>
      </c>
      <c r="AT211" s="159" t="s">
        <v>159</v>
      </c>
      <c r="AU211" s="159" t="s">
        <v>102</v>
      </c>
      <c r="AY211" s="14" t="s">
        <v>157</v>
      </c>
      <c r="BE211" s="160">
        <f t="shared" si="24"/>
        <v>0</v>
      </c>
      <c r="BF211" s="160">
        <f t="shared" si="25"/>
        <v>0</v>
      </c>
      <c r="BG211" s="160">
        <f t="shared" si="26"/>
        <v>0</v>
      </c>
      <c r="BH211" s="160">
        <f t="shared" si="27"/>
        <v>0</v>
      </c>
      <c r="BI211" s="160">
        <f t="shared" si="28"/>
        <v>0</v>
      </c>
      <c r="BJ211" s="14" t="s">
        <v>102</v>
      </c>
      <c r="BK211" s="160">
        <f t="shared" si="29"/>
        <v>0</v>
      </c>
      <c r="BL211" s="14" t="s">
        <v>418</v>
      </c>
      <c r="BM211" s="159" t="s">
        <v>1808</v>
      </c>
    </row>
    <row r="212" spans="1:65" s="12" customFormat="1" ht="22.9" customHeight="1">
      <c r="B212" s="133"/>
      <c r="D212" s="134" t="s">
        <v>73</v>
      </c>
      <c r="E212" s="144" t="s">
        <v>1313</v>
      </c>
      <c r="F212" s="144" t="s">
        <v>1809</v>
      </c>
      <c r="I212" s="136"/>
      <c r="J212" s="145">
        <f>BK212</f>
        <v>0</v>
      </c>
      <c r="L212" s="133"/>
      <c r="M212" s="138"/>
      <c r="N212" s="139"/>
      <c r="O212" s="139"/>
      <c r="P212" s="140">
        <f>SUM(P213:P252)</f>
        <v>0</v>
      </c>
      <c r="Q212" s="139"/>
      <c r="R212" s="140">
        <f>SUM(R213:R252)</f>
        <v>245.47613000000001</v>
      </c>
      <c r="S212" s="139"/>
      <c r="T212" s="141">
        <f>SUM(T213:T252)</f>
        <v>0</v>
      </c>
      <c r="AR212" s="134" t="s">
        <v>168</v>
      </c>
      <c r="AT212" s="142" t="s">
        <v>73</v>
      </c>
      <c r="AU212" s="142" t="s">
        <v>82</v>
      </c>
      <c r="AY212" s="134" t="s">
        <v>157</v>
      </c>
      <c r="BK212" s="143">
        <f>SUM(BK213:BK252)</f>
        <v>0</v>
      </c>
    </row>
    <row r="213" spans="1:65" s="2" customFormat="1" ht="24">
      <c r="A213" s="29"/>
      <c r="B213" s="146"/>
      <c r="C213" s="147" t="s">
        <v>505</v>
      </c>
      <c r="D213" s="147" t="s">
        <v>159</v>
      </c>
      <c r="E213" s="148" t="s">
        <v>1810</v>
      </c>
      <c r="F213" s="149" t="s">
        <v>1811</v>
      </c>
      <c r="G213" s="150" t="s">
        <v>1812</v>
      </c>
      <c r="H213" s="151">
        <v>0.63100000000000001</v>
      </c>
      <c r="I213" s="152"/>
      <c r="J213" s="153">
        <f t="shared" ref="J213:J252" si="30">ROUND(I213*H213,2)</f>
        <v>0</v>
      </c>
      <c r="K213" s="154"/>
      <c r="L213" s="30"/>
      <c r="M213" s="155" t="s">
        <v>1</v>
      </c>
      <c r="N213" s="156" t="s">
        <v>40</v>
      </c>
      <c r="O213" s="55"/>
      <c r="P213" s="157">
        <f t="shared" ref="P213:P252" si="31">O213*H213</f>
        <v>0</v>
      </c>
      <c r="Q213" s="157">
        <v>0</v>
      </c>
      <c r="R213" s="157">
        <f t="shared" ref="R213:R252" si="32">Q213*H213</f>
        <v>0</v>
      </c>
      <c r="S213" s="157">
        <v>0</v>
      </c>
      <c r="T213" s="158">
        <f t="shared" ref="T213:T252" si="33">S213*H213</f>
        <v>0</v>
      </c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R213" s="159" t="s">
        <v>418</v>
      </c>
      <c r="AT213" s="159" t="s">
        <v>159</v>
      </c>
      <c r="AU213" s="159" t="s">
        <v>102</v>
      </c>
      <c r="AY213" s="14" t="s">
        <v>157</v>
      </c>
      <c r="BE213" s="160">
        <f t="shared" ref="BE213:BE252" si="34">IF(N213="základná",J213,0)</f>
        <v>0</v>
      </c>
      <c r="BF213" s="160">
        <f t="shared" ref="BF213:BF252" si="35">IF(N213="znížená",J213,0)</f>
        <v>0</v>
      </c>
      <c r="BG213" s="160">
        <f t="shared" ref="BG213:BG252" si="36">IF(N213="zákl. prenesená",J213,0)</f>
        <v>0</v>
      </c>
      <c r="BH213" s="160">
        <f t="shared" ref="BH213:BH252" si="37">IF(N213="zníž. prenesená",J213,0)</f>
        <v>0</v>
      </c>
      <c r="BI213" s="160">
        <f t="shared" ref="BI213:BI252" si="38">IF(N213="nulová",J213,0)</f>
        <v>0</v>
      </c>
      <c r="BJ213" s="14" t="s">
        <v>102</v>
      </c>
      <c r="BK213" s="160">
        <f t="shared" ref="BK213:BK252" si="39">ROUND(I213*H213,2)</f>
        <v>0</v>
      </c>
      <c r="BL213" s="14" t="s">
        <v>418</v>
      </c>
      <c r="BM213" s="159" t="s">
        <v>1813</v>
      </c>
    </row>
    <row r="214" spans="1:65" s="2" customFormat="1" ht="16.5" customHeight="1">
      <c r="A214" s="29"/>
      <c r="B214" s="146"/>
      <c r="C214" s="161" t="s">
        <v>509</v>
      </c>
      <c r="D214" s="161" t="s">
        <v>224</v>
      </c>
      <c r="E214" s="162" t="s">
        <v>1814</v>
      </c>
      <c r="F214" s="163" t="s">
        <v>1815</v>
      </c>
      <c r="G214" s="164" t="s">
        <v>263</v>
      </c>
      <c r="H214" s="165">
        <v>0.316</v>
      </c>
      <c r="I214" s="166"/>
      <c r="J214" s="167">
        <f t="shared" si="30"/>
        <v>0</v>
      </c>
      <c r="K214" s="168"/>
      <c r="L214" s="169"/>
      <c r="M214" s="170" t="s">
        <v>1</v>
      </c>
      <c r="N214" s="171" t="s">
        <v>40</v>
      </c>
      <c r="O214" s="55"/>
      <c r="P214" s="157">
        <f t="shared" si="31"/>
        <v>0</v>
      </c>
      <c r="Q214" s="157">
        <v>1E-3</v>
      </c>
      <c r="R214" s="157">
        <f t="shared" si="32"/>
        <v>3.2000000000000003E-4</v>
      </c>
      <c r="S214" s="157">
        <v>0</v>
      </c>
      <c r="T214" s="158">
        <f t="shared" si="33"/>
        <v>0</v>
      </c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159" t="s">
        <v>1093</v>
      </c>
      <c r="AT214" s="159" t="s">
        <v>224</v>
      </c>
      <c r="AU214" s="159" t="s">
        <v>102</v>
      </c>
      <c r="AY214" s="14" t="s">
        <v>157</v>
      </c>
      <c r="BE214" s="160">
        <f t="shared" si="34"/>
        <v>0</v>
      </c>
      <c r="BF214" s="160">
        <f t="shared" si="35"/>
        <v>0</v>
      </c>
      <c r="BG214" s="160">
        <f t="shared" si="36"/>
        <v>0</v>
      </c>
      <c r="BH214" s="160">
        <f t="shared" si="37"/>
        <v>0</v>
      </c>
      <c r="BI214" s="160">
        <f t="shared" si="38"/>
        <v>0</v>
      </c>
      <c r="BJ214" s="14" t="s">
        <v>102</v>
      </c>
      <c r="BK214" s="160">
        <f t="shared" si="39"/>
        <v>0</v>
      </c>
      <c r="BL214" s="14" t="s">
        <v>1093</v>
      </c>
      <c r="BM214" s="159" t="s">
        <v>1816</v>
      </c>
    </row>
    <row r="215" spans="1:65" s="2" customFormat="1" ht="16.5" customHeight="1">
      <c r="A215" s="29"/>
      <c r="B215" s="146"/>
      <c r="C215" s="161" t="s">
        <v>513</v>
      </c>
      <c r="D215" s="161" t="s">
        <v>224</v>
      </c>
      <c r="E215" s="162" t="s">
        <v>1817</v>
      </c>
      <c r="F215" s="163" t="s">
        <v>1818</v>
      </c>
      <c r="G215" s="164" t="s">
        <v>1819</v>
      </c>
      <c r="H215" s="165">
        <v>6.31</v>
      </c>
      <c r="I215" s="166"/>
      <c r="J215" s="167">
        <f t="shared" si="30"/>
        <v>0</v>
      </c>
      <c r="K215" s="168"/>
      <c r="L215" s="169"/>
      <c r="M215" s="170" t="s">
        <v>1</v>
      </c>
      <c r="N215" s="171" t="s">
        <v>40</v>
      </c>
      <c r="O215" s="55"/>
      <c r="P215" s="157">
        <f t="shared" si="31"/>
        <v>0</v>
      </c>
      <c r="Q215" s="157">
        <v>2.5000000000000001E-2</v>
      </c>
      <c r="R215" s="157">
        <f t="shared" si="32"/>
        <v>0.15775</v>
      </c>
      <c r="S215" s="157">
        <v>0</v>
      </c>
      <c r="T215" s="158">
        <f t="shared" si="33"/>
        <v>0</v>
      </c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R215" s="159" t="s">
        <v>1093</v>
      </c>
      <c r="AT215" s="159" t="s">
        <v>224</v>
      </c>
      <c r="AU215" s="159" t="s">
        <v>102</v>
      </c>
      <c r="AY215" s="14" t="s">
        <v>157</v>
      </c>
      <c r="BE215" s="160">
        <f t="shared" si="34"/>
        <v>0</v>
      </c>
      <c r="BF215" s="160">
        <f t="shared" si="35"/>
        <v>0</v>
      </c>
      <c r="BG215" s="160">
        <f t="shared" si="36"/>
        <v>0</v>
      </c>
      <c r="BH215" s="160">
        <f t="shared" si="37"/>
        <v>0</v>
      </c>
      <c r="BI215" s="160">
        <f t="shared" si="38"/>
        <v>0</v>
      </c>
      <c r="BJ215" s="14" t="s">
        <v>102</v>
      </c>
      <c r="BK215" s="160">
        <f t="shared" si="39"/>
        <v>0</v>
      </c>
      <c r="BL215" s="14" t="s">
        <v>1093</v>
      </c>
      <c r="BM215" s="159" t="s">
        <v>1820</v>
      </c>
    </row>
    <row r="216" spans="1:65" s="2" customFormat="1" ht="24">
      <c r="A216" s="29"/>
      <c r="B216" s="146"/>
      <c r="C216" s="147" t="s">
        <v>517</v>
      </c>
      <c r="D216" s="147" t="s">
        <v>159</v>
      </c>
      <c r="E216" s="148" t="s">
        <v>1821</v>
      </c>
      <c r="F216" s="149" t="s">
        <v>1822</v>
      </c>
      <c r="G216" s="150" t="s">
        <v>175</v>
      </c>
      <c r="H216" s="151">
        <v>6.5</v>
      </c>
      <c r="I216" s="152"/>
      <c r="J216" s="153">
        <f t="shared" si="30"/>
        <v>0</v>
      </c>
      <c r="K216" s="154"/>
      <c r="L216" s="30"/>
      <c r="M216" s="155" t="s">
        <v>1</v>
      </c>
      <c r="N216" s="156" t="s">
        <v>40</v>
      </c>
      <c r="O216" s="55"/>
      <c r="P216" s="157">
        <f t="shared" si="31"/>
        <v>0</v>
      </c>
      <c r="Q216" s="157">
        <v>0</v>
      </c>
      <c r="R216" s="157">
        <f t="shared" si="32"/>
        <v>0</v>
      </c>
      <c r="S216" s="157">
        <v>0</v>
      </c>
      <c r="T216" s="158">
        <f t="shared" si="33"/>
        <v>0</v>
      </c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R216" s="159" t="s">
        <v>418</v>
      </c>
      <c r="AT216" s="159" t="s">
        <v>159</v>
      </c>
      <c r="AU216" s="159" t="s">
        <v>102</v>
      </c>
      <c r="AY216" s="14" t="s">
        <v>157</v>
      </c>
      <c r="BE216" s="160">
        <f t="shared" si="34"/>
        <v>0</v>
      </c>
      <c r="BF216" s="160">
        <f t="shared" si="35"/>
        <v>0</v>
      </c>
      <c r="BG216" s="160">
        <f t="shared" si="36"/>
        <v>0</v>
      </c>
      <c r="BH216" s="160">
        <f t="shared" si="37"/>
        <v>0</v>
      </c>
      <c r="BI216" s="160">
        <f t="shared" si="38"/>
        <v>0</v>
      </c>
      <c r="BJ216" s="14" t="s">
        <v>102</v>
      </c>
      <c r="BK216" s="160">
        <f t="shared" si="39"/>
        <v>0</v>
      </c>
      <c r="BL216" s="14" t="s">
        <v>418</v>
      </c>
      <c r="BM216" s="159" t="s">
        <v>1823</v>
      </c>
    </row>
    <row r="217" spans="1:65" s="2" customFormat="1" ht="24">
      <c r="A217" s="29"/>
      <c r="B217" s="146"/>
      <c r="C217" s="147" t="s">
        <v>523</v>
      </c>
      <c r="D217" s="147" t="s">
        <v>159</v>
      </c>
      <c r="E217" s="148" t="s">
        <v>1824</v>
      </c>
      <c r="F217" s="149" t="s">
        <v>1825</v>
      </c>
      <c r="G217" s="150" t="s">
        <v>175</v>
      </c>
      <c r="H217" s="151">
        <v>4.5</v>
      </c>
      <c r="I217" s="152"/>
      <c r="J217" s="153">
        <f t="shared" si="30"/>
        <v>0</v>
      </c>
      <c r="K217" s="154"/>
      <c r="L217" s="30"/>
      <c r="M217" s="155" t="s">
        <v>1</v>
      </c>
      <c r="N217" s="156" t="s">
        <v>40</v>
      </c>
      <c r="O217" s="55"/>
      <c r="P217" s="157">
        <f t="shared" si="31"/>
        <v>0</v>
      </c>
      <c r="Q217" s="157">
        <v>0</v>
      </c>
      <c r="R217" s="157">
        <f t="shared" si="32"/>
        <v>0</v>
      </c>
      <c r="S217" s="157">
        <v>0</v>
      </c>
      <c r="T217" s="158">
        <f t="shared" si="33"/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159" t="s">
        <v>418</v>
      </c>
      <c r="AT217" s="159" t="s">
        <v>159</v>
      </c>
      <c r="AU217" s="159" t="s">
        <v>102</v>
      </c>
      <c r="AY217" s="14" t="s">
        <v>157</v>
      </c>
      <c r="BE217" s="160">
        <f t="shared" si="34"/>
        <v>0</v>
      </c>
      <c r="BF217" s="160">
        <f t="shared" si="35"/>
        <v>0</v>
      </c>
      <c r="BG217" s="160">
        <f t="shared" si="36"/>
        <v>0</v>
      </c>
      <c r="BH217" s="160">
        <f t="shared" si="37"/>
        <v>0</v>
      </c>
      <c r="BI217" s="160">
        <f t="shared" si="38"/>
        <v>0</v>
      </c>
      <c r="BJ217" s="14" t="s">
        <v>102</v>
      </c>
      <c r="BK217" s="160">
        <f t="shared" si="39"/>
        <v>0</v>
      </c>
      <c r="BL217" s="14" t="s">
        <v>418</v>
      </c>
      <c r="BM217" s="159" t="s">
        <v>1826</v>
      </c>
    </row>
    <row r="218" spans="1:65" s="2" customFormat="1" ht="24">
      <c r="A218" s="29"/>
      <c r="B218" s="146"/>
      <c r="C218" s="161" t="s">
        <v>531</v>
      </c>
      <c r="D218" s="161" t="s">
        <v>224</v>
      </c>
      <c r="E218" s="162" t="s">
        <v>1827</v>
      </c>
      <c r="F218" s="163" t="s">
        <v>1828</v>
      </c>
      <c r="G218" s="164" t="s">
        <v>175</v>
      </c>
      <c r="H218" s="165">
        <v>4.5</v>
      </c>
      <c r="I218" s="166"/>
      <c r="J218" s="167">
        <f t="shared" si="30"/>
        <v>0</v>
      </c>
      <c r="K218" s="168"/>
      <c r="L218" s="169"/>
      <c r="M218" s="170" t="s">
        <v>1</v>
      </c>
      <c r="N218" s="171" t="s">
        <v>40</v>
      </c>
      <c r="O218" s="55"/>
      <c r="P218" s="157">
        <f t="shared" si="31"/>
        <v>0</v>
      </c>
      <c r="Q218" s="157">
        <v>2.3375499999999998</v>
      </c>
      <c r="R218" s="157">
        <f t="shared" si="32"/>
        <v>10.518980000000001</v>
      </c>
      <c r="S218" s="157">
        <v>0</v>
      </c>
      <c r="T218" s="158">
        <f t="shared" si="33"/>
        <v>0</v>
      </c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R218" s="159" t="s">
        <v>1093</v>
      </c>
      <c r="AT218" s="159" t="s">
        <v>224</v>
      </c>
      <c r="AU218" s="159" t="s">
        <v>102</v>
      </c>
      <c r="AY218" s="14" t="s">
        <v>157</v>
      </c>
      <c r="BE218" s="160">
        <f t="shared" si="34"/>
        <v>0</v>
      </c>
      <c r="BF218" s="160">
        <f t="shared" si="35"/>
        <v>0</v>
      </c>
      <c r="BG218" s="160">
        <f t="shared" si="36"/>
        <v>0</v>
      </c>
      <c r="BH218" s="160">
        <f t="shared" si="37"/>
        <v>0</v>
      </c>
      <c r="BI218" s="160">
        <f t="shared" si="38"/>
        <v>0</v>
      </c>
      <c r="BJ218" s="14" t="s">
        <v>102</v>
      </c>
      <c r="BK218" s="160">
        <f t="shared" si="39"/>
        <v>0</v>
      </c>
      <c r="BL218" s="14" t="s">
        <v>1093</v>
      </c>
      <c r="BM218" s="159" t="s">
        <v>1829</v>
      </c>
    </row>
    <row r="219" spans="1:65" s="2" customFormat="1" ht="24">
      <c r="A219" s="29"/>
      <c r="B219" s="146"/>
      <c r="C219" s="147" t="s">
        <v>535</v>
      </c>
      <c r="D219" s="147" t="s">
        <v>159</v>
      </c>
      <c r="E219" s="148" t="s">
        <v>1830</v>
      </c>
      <c r="F219" s="149" t="s">
        <v>1831</v>
      </c>
      <c r="G219" s="150" t="s">
        <v>175</v>
      </c>
      <c r="H219" s="151">
        <v>4.7300000000000004</v>
      </c>
      <c r="I219" s="152"/>
      <c r="J219" s="153">
        <f t="shared" si="30"/>
        <v>0</v>
      </c>
      <c r="K219" s="154"/>
      <c r="L219" s="30"/>
      <c r="M219" s="155" t="s">
        <v>1</v>
      </c>
      <c r="N219" s="156" t="s">
        <v>40</v>
      </c>
      <c r="O219" s="55"/>
      <c r="P219" s="157">
        <f t="shared" si="31"/>
        <v>0</v>
      </c>
      <c r="Q219" s="157">
        <v>0</v>
      </c>
      <c r="R219" s="157">
        <f t="shared" si="32"/>
        <v>0</v>
      </c>
      <c r="S219" s="157">
        <v>0</v>
      </c>
      <c r="T219" s="158">
        <f t="shared" si="33"/>
        <v>0</v>
      </c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R219" s="159" t="s">
        <v>418</v>
      </c>
      <c r="AT219" s="159" t="s">
        <v>159</v>
      </c>
      <c r="AU219" s="159" t="s">
        <v>102</v>
      </c>
      <c r="AY219" s="14" t="s">
        <v>157</v>
      </c>
      <c r="BE219" s="160">
        <f t="shared" si="34"/>
        <v>0</v>
      </c>
      <c r="BF219" s="160">
        <f t="shared" si="35"/>
        <v>0</v>
      </c>
      <c r="BG219" s="160">
        <f t="shared" si="36"/>
        <v>0</v>
      </c>
      <c r="BH219" s="160">
        <f t="shared" si="37"/>
        <v>0</v>
      </c>
      <c r="BI219" s="160">
        <f t="shared" si="38"/>
        <v>0</v>
      </c>
      <c r="BJ219" s="14" t="s">
        <v>102</v>
      </c>
      <c r="BK219" s="160">
        <f t="shared" si="39"/>
        <v>0</v>
      </c>
      <c r="BL219" s="14" t="s">
        <v>418</v>
      </c>
      <c r="BM219" s="159" t="s">
        <v>1832</v>
      </c>
    </row>
    <row r="220" spans="1:65" s="2" customFormat="1" ht="24">
      <c r="A220" s="29"/>
      <c r="B220" s="146"/>
      <c r="C220" s="147" t="s">
        <v>539</v>
      </c>
      <c r="D220" s="147" t="s">
        <v>159</v>
      </c>
      <c r="E220" s="148" t="s">
        <v>1833</v>
      </c>
      <c r="F220" s="149" t="s">
        <v>1834</v>
      </c>
      <c r="G220" s="150" t="s">
        <v>171</v>
      </c>
      <c r="H220" s="151">
        <v>145</v>
      </c>
      <c r="I220" s="152"/>
      <c r="J220" s="153">
        <f t="shared" si="30"/>
        <v>0</v>
      </c>
      <c r="K220" s="154"/>
      <c r="L220" s="30"/>
      <c r="M220" s="155" t="s">
        <v>1</v>
      </c>
      <c r="N220" s="156" t="s">
        <v>40</v>
      </c>
      <c r="O220" s="55"/>
      <c r="P220" s="157">
        <f t="shared" si="31"/>
        <v>0</v>
      </c>
      <c r="Q220" s="157">
        <v>0</v>
      </c>
      <c r="R220" s="157">
        <f t="shared" si="32"/>
        <v>0</v>
      </c>
      <c r="S220" s="157">
        <v>0</v>
      </c>
      <c r="T220" s="158">
        <f t="shared" si="33"/>
        <v>0</v>
      </c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R220" s="159" t="s">
        <v>418</v>
      </c>
      <c r="AT220" s="159" t="s">
        <v>159</v>
      </c>
      <c r="AU220" s="159" t="s">
        <v>102</v>
      </c>
      <c r="AY220" s="14" t="s">
        <v>157</v>
      </c>
      <c r="BE220" s="160">
        <f t="shared" si="34"/>
        <v>0</v>
      </c>
      <c r="BF220" s="160">
        <f t="shared" si="35"/>
        <v>0</v>
      </c>
      <c r="BG220" s="160">
        <f t="shared" si="36"/>
        <v>0</v>
      </c>
      <c r="BH220" s="160">
        <f t="shared" si="37"/>
        <v>0</v>
      </c>
      <c r="BI220" s="160">
        <f t="shared" si="38"/>
        <v>0</v>
      </c>
      <c r="BJ220" s="14" t="s">
        <v>102</v>
      </c>
      <c r="BK220" s="160">
        <f t="shared" si="39"/>
        <v>0</v>
      </c>
      <c r="BL220" s="14" t="s">
        <v>418</v>
      </c>
      <c r="BM220" s="159" t="s">
        <v>1835</v>
      </c>
    </row>
    <row r="221" spans="1:65" s="2" customFormat="1" ht="24">
      <c r="A221" s="29"/>
      <c r="B221" s="146"/>
      <c r="C221" s="147" t="s">
        <v>543</v>
      </c>
      <c r="D221" s="147" t="s">
        <v>159</v>
      </c>
      <c r="E221" s="148" t="s">
        <v>1836</v>
      </c>
      <c r="F221" s="149" t="s">
        <v>1837</v>
      </c>
      <c r="G221" s="150" t="s">
        <v>171</v>
      </c>
      <c r="H221" s="151">
        <v>25</v>
      </c>
      <c r="I221" s="152"/>
      <c r="J221" s="153">
        <f t="shared" si="30"/>
        <v>0</v>
      </c>
      <c r="K221" s="154"/>
      <c r="L221" s="30"/>
      <c r="M221" s="155" t="s">
        <v>1</v>
      </c>
      <c r="N221" s="156" t="s">
        <v>40</v>
      </c>
      <c r="O221" s="55"/>
      <c r="P221" s="157">
        <f t="shared" si="31"/>
        <v>0</v>
      </c>
      <c r="Q221" s="157">
        <v>0</v>
      </c>
      <c r="R221" s="157">
        <f t="shared" si="32"/>
        <v>0</v>
      </c>
      <c r="S221" s="157">
        <v>0</v>
      </c>
      <c r="T221" s="158">
        <f t="shared" si="33"/>
        <v>0</v>
      </c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R221" s="159" t="s">
        <v>418</v>
      </c>
      <c r="AT221" s="159" t="s">
        <v>159</v>
      </c>
      <c r="AU221" s="159" t="s">
        <v>102</v>
      </c>
      <c r="AY221" s="14" t="s">
        <v>157</v>
      </c>
      <c r="BE221" s="160">
        <f t="shared" si="34"/>
        <v>0</v>
      </c>
      <c r="BF221" s="160">
        <f t="shared" si="35"/>
        <v>0</v>
      </c>
      <c r="BG221" s="160">
        <f t="shared" si="36"/>
        <v>0</v>
      </c>
      <c r="BH221" s="160">
        <f t="shared" si="37"/>
        <v>0</v>
      </c>
      <c r="BI221" s="160">
        <f t="shared" si="38"/>
        <v>0</v>
      </c>
      <c r="BJ221" s="14" t="s">
        <v>102</v>
      </c>
      <c r="BK221" s="160">
        <f t="shared" si="39"/>
        <v>0</v>
      </c>
      <c r="BL221" s="14" t="s">
        <v>418</v>
      </c>
      <c r="BM221" s="159" t="s">
        <v>1838</v>
      </c>
    </row>
    <row r="222" spans="1:65" s="2" customFormat="1" ht="24">
      <c r="A222" s="29"/>
      <c r="B222" s="146"/>
      <c r="C222" s="147" t="s">
        <v>547</v>
      </c>
      <c r="D222" s="147" t="s">
        <v>159</v>
      </c>
      <c r="E222" s="148" t="s">
        <v>1839</v>
      </c>
      <c r="F222" s="149" t="s">
        <v>1840</v>
      </c>
      <c r="G222" s="150" t="s">
        <v>171</v>
      </c>
      <c r="H222" s="151">
        <v>10</v>
      </c>
      <c r="I222" s="152"/>
      <c r="J222" s="153">
        <f t="shared" si="30"/>
        <v>0</v>
      </c>
      <c r="K222" s="154"/>
      <c r="L222" s="30"/>
      <c r="M222" s="155" t="s">
        <v>1</v>
      </c>
      <c r="N222" s="156" t="s">
        <v>40</v>
      </c>
      <c r="O222" s="55"/>
      <c r="P222" s="157">
        <f t="shared" si="31"/>
        <v>0</v>
      </c>
      <c r="Q222" s="157">
        <v>0</v>
      </c>
      <c r="R222" s="157">
        <f t="shared" si="32"/>
        <v>0</v>
      </c>
      <c r="S222" s="157">
        <v>0</v>
      </c>
      <c r="T222" s="158">
        <f t="shared" si="33"/>
        <v>0</v>
      </c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R222" s="159" t="s">
        <v>418</v>
      </c>
      <c r="AT222" s="159" t="s">
        <v>159</v>
      </c>
      <c r="AU222" s="159" t="s">
        <v>102</v>
      </c>
      <c r="AY222" s="14" t="s">
        <v>157</v>
      </c>
      <c r="BE222" s="160">
        <f t="shared" si="34"/>
        <v>0</v>
      </c>
      <c r="BF222" s="160">
        <f t="shared" si="35"/>
        <v>0</v>
      </c>
      <c r="BG222" s="160">
        <f t="shared" si="36"/>
        <v>0</v>
      </c>
      <c r="BH222" s="160">
        <f t="shared" si="37"/>
        <v>0</v>
      </c>
      <c r="BI222" s="160">
        <f t="shared" si="38"/>
        <v>0</v>
      </c>
      <c r="BJ222" s="14" t="s">
        <v>102</v>
      </c>
      <c r="BK222" s="160">
        <f t="shared" si="39"/>
        <v>0</v>
      </c>
      <c r="BL222" s="14" t="s">
        <v>418</v>
      </c>
      <c r="BM222" s="159" t="s">
        <v>1841</v>
      </c>
    </row>
    <row r="223" spans="1:65" s="2" customFormat="1" ht="24">
      <c r="A223" s="29"/>
      <c r="B223" s="146"/>
      <c r="C223" s="147" t="s">
        <v>551</v>
      </c>
      <c r="D223" s="147" t="s">
        <v>159</v>
      </c>
      <c r="E223" s="148" t="s">
        <v>1842</v>
      </c>
      <c r="F223" s="149" t="s">
        <v>1843</v>
      </c>
      <c r="G223" s="150" t="s">
        <v>171</v>
      </c>
      <c r="H223" s="151">
        <v>299</v>
      </c>
      <c r="I223" s="152"/>
      <c r="J223" s="153">
        <f t="shared" si="30"/>
        <v>0</v>
      </c>
      <c r="K223" s="154"/>
      <c r="L223" s="30"/>
      <c r="M223" s="155" t="s">
        <v>1</v>
      </c>
      <c r="N223" s="156" t="s">
        <v>40</v>
      </c>
      <c r="O223" s="55"/>
      <c r="P223" s="157">
        <f t="shared" si="31"/>
        <v>0</v>
      </c>
      <c r="Q223" s="157">
        <v>0</v>
      </c>
      <c r="R223" s="157">
        <f t="shared" si="32"/>
        <v>0</v>
      </c>
      <c r="S223" s="157">
        <v>0</v>
      </c>
      <c r="T223" s="158">
        <f t="shared" si="33"/>
        <v>0</v>
      </c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R223" s="159" t="s">
        <v>418</v>
      </c>
      <c r="AT223" s="159" t="s">
        <v>159</v>
      </c>
      <c r="AU223" s="159" t="s">
        <v>102</v>
      </c>
      <c r="AY223" s="14" t="s">
        <v>157</v>
      </c>
      <c r="BE223" s="160">
        <f t="shared" si="34"/>
        <v>0</v>
      </c>
      <c r="BF223" s="160">
        <f t="shared" si="35"/>
        <v>0</v>
      </c>
      <c r="BG223" s="160">
        <f t="shared" si="36"/>
        <v>0</v>
      </c>
      <c r="BH223" s="160">
        <f t="shared" si="37"/>
        <v>0</v>
      </c>
      <c r="BI223" s="160">
        <f t="shared" si="38"/>
        <v>0</v>
      </c>
      <c r="BJ223" s="14" t="s">
        <v>102</v>
      </c>
      <c r="BK223" s="160">
        <f t="shared" si="39"/>
        <v>0</v>
      </c>
      <c r="BL223" s="14" t="s">
        <v>418</v>
      </c>
      <c r="BM223" s="159" t="s">
        <v>1844</v>
      </c>
    </row>
    <row r="224" spans="1:65" s="2" customFormat="1" ht="24">
      <c r="A224" s="29"/>
      <c r="B224" s="146"/>
      <c r="C224" s="147" t="s">
        <v>557</v>
      </c>
      <c r="D224" s="147" t="s">
        <v>159</v>
      </c>
      <c r="E224" s="148" t="s">
        <v>1845</v>
      </c>
      <c r="F224" s="149" t="s">
        <v>1846</v>
      </c>
      <c r="G224" s="150" t="s">
        <v>171</v>
      </c>
      <c r="H224" s="151">
        <v>29</v>
      </c>
      <c r="I224" s="152"/>
      <c r="J224" s="153">
        <f t="shared" si="30"/>
        <v>0</v>
      </c>
      <c r="K224" s="154"/>
      <c r="L224" s="30"/>
      <c r="M224" s="155" t="s">
        <v>1</v>
      </c>
      <c r="N224" s="156" t="s">
        <v>40</v>
      </c>
      <c r="O224" s="55"/>
      <c r="P224" s="157">
        <f t="shared" si="31"/>
        <v>0</v>
      </c>
      <c r="Q224" s="157">
        <v>0</v>
      </c>
      <c r="R224" s="157">
        <f t="shared" si="32"/>
        <v>0</v>
      </c>
      <c r="S224" s="157">
        <v>0</v>
      </c>
      <c r="T224" s="158">
        <f t="shared" si="33"/>
        <v>0</v>
      </c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R224" s="159" t="s">
        <v>418</v>
      </c>
      <c r="AT224" s="159" t="s">
        <v>159</v>
      </c>
      <c r="AU224" s="159" t="s">
        <v>102</v>
      </c>
      <c r="AY224" s="14" t="s">
        <v>157</v>
      </c>
      <c r="BE224" s="160">
        <f t="shared" si="34"/>
        <v>0</v>
      </c>
      <c r="BF224" s="160">
        <f t="shared" si="35"/>
        <v>0</v>
      </c>
      <c r="BG224" s="160">
        <f t="shared" si="36"/>
        <v>0</v>
      </c>
      <c r="BH224" s="160">
        <f t="shared" si="37"/>
        <v>0</v>
      </c>
      <c r="BI224" s="160">
        <f t="shared" si="38"/>
        <v>0</v>
      </c>
      <c r="BJ224" s="14" t="s">
        <v>102</v>
      </c>
      <c r="BK224" s="160">
        <f t="shared" si="39"/>
        <v>0</v>
      </c>
      <c r="BL224" s="14" t="s">
        <v>418</v>
      </c>
      <c r="BM224" s="159" t="s">
        <v>1847</v>
      </c>
    </row>
    <row r="225" spans="1:65" s="2" customFormat="1" ht="24">
      <c r="A225" s="29"/>
      <c r="B225" s="146"/>
      <c r="C225" s="147" t="s">
        <v>561</v>
      </c>
      <c r="D225" s="147" t="s">
        <v>159</v>
      </c>
      <c r="E225" s="148" t="s">
        <v>1848</v>
      </c>
      <c r="F225" s="149" t="s">
        <v>1849</v>
      </c>
      <c r="G225" s="150" t="s">
        <v>171</v>
      </c>
      <c r="H225" s="151">
        <v>6</v>
      </c>
      <c r="I225" s="152"/>
      <c r="J225" s="153">
        <f t="shared" si="30"/>
        <v>0</v>
      </c>
      <c r="K225" s="154"/>
      <c r="L225" s="30"/>
      <c r="M225" s="155" t="s">
        <v>1</v>
      </c>
      <c r="N225" s="156" t="s">
        <v>40</v>
      </c>
      <c r="O225" s="55"/>
      <c r="P225" s="157">
        <f t="shared" si="31"/>
        <v>0</v>
      </c>
      <c r="Q225" s="157">
        <v>0</v>
      </c>
      <c r="R225" s="157">
        <f t="shared" si="32"/>
        <v>0</v>
      </c>
      <c r="S225" s="157">
        <v>0</v>
      </c>
      <c r="T225" s="158">
        <f t="shared" si="33"/>
        <v>0</v>
      </c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R225" s="159" t="s">
        <v>418</v>
      </c>
      <c r="AT225" s="159" t="s">
        <v>159</v>
      </c>
      <c r="AU225" s="159" t="s">
        <v>102</v>
      </c>
      <c r="AY225" s="14" t="s">
        <v>157</v>
      </c>
      <c r="BE225" s="160">
        <f t="shared" si="34"/>
        <v>0</v>
      </c>
      <c r="BF225" s="160">
        <f t="shared" si="35"/>
        <v>0</v>
      </c>
      <c r="BG225" s="160">
        <f t="shared" si="36"/>
        <v>0</v>
      </c>
      <c r="BH225" s="160">
        <f t="shared" si="37"/>
        <v>0</v>
      </c>
      <c r="BI225" s="160">
        <f t="shared" si="38"/>
        <v>0</v>
      </c>
      <c r="BJ225" s="14" t="s">
        <v>102</v>
      </c>
      <c r="BK225" s="160">
        <f t="shared" si="39"/>
        <v>0</v>
      </c>
      <c r="BL225" s="14" t="s">
        <v>418</v>
      </c>
      <c r="BM225" s="159" t="s">
        <v>1850</v>
      </c>
    </row>
    <row r="226" spans="1:65" s="2" customFormat="1" ht="24">
      <c r="A226" s="29"/>
      <c r="B226" s="146"/>
      <c r="C226" s="147" t="s">
        <v>565</v>
      </c>
      <c r="D226" s="147" t="s">
        <v>159</v>
      </c>
      <c r="E226" s="148" t="s">
        <v>1851</v>
      </c>
      <c r="F226" s="149" t="s">
        <v>1852</v>
      </c>
      <c r="G226" s="150" t="s">
        <v>171</v>
      </c>
      <c r="H226" s="151">
        <v>13</v>
      </c>
      <c r="I226" s="152"/>
      <c r="J226" s="153">
        <f t="shared" si="30"/>
        <v>0</v>
      </c>
      <c r="K226" s="154"/>
      <c r="L226" s="30"/>
      <c r="M226" s="155" t="s">
        <v>1</v>
      </c>
      <c r="N226" s="156" t="s">
        <v>40</v>
      </c>
      <c r="O226" s="55"/>
      <c r="P226" s="157">
        <f t="shared" si="31"/>
        <v>0</v>
      </c>
      <c r="Q226" s="157">
        <v>0</v>
      </c>
      <c r="R226" s="157">
        <f t="shared" si="32"/>
        <v>0</v>
      </c>
      <c r="S226" s="157">
        <v>0</v>
      </c>
      <c r="T226" s="158">
        <f t="shared" si="33"/>
        <v>0</v>
      </c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R226" s="159" t="s">
        <v>418</v>
      </c>
      <c r="AT226" s="159" t="s">
        <v>159</v>
      </c>
      <c r="AU226" s="159" t="s">
        <v>102</v>
      </c>
      <c r="AY226" s="14" t="s">
        <v>157</v>
      </c>
      <c r="BE226" s="160">
        <f t="shared" si="34"/>
        <v>0</v>
      </c>
      <c r="BF226" s="160">
        <f t="shared" si="35"/>
        <v>0</v>
      </c>
      <c r="BG226" s="160">
        <f t="shared" si="36"/>
        <v>0</v>
      </c>
      <c r="BH226" s="160">
        <f t="shared" si="37"/>
        <v>0</v>
      </c>
      <c r="BI226" s="160">
        <f t="shared" si="38"/>
        <v>0</v>
      </c>
      <c r="BJ226" s="14" t="s">
        <v>102</v>
      </c>
      <c r="BK226" s="160">
        <f t="shared" si="39"/>
        <v>0</v>
      </c>
      <c r="BL226" s="14" t="s">
        <v>418</v>
      </c>
      <c r="BM226" s="159" t="s">
        <v>1853</v>
      </c>
    </row>
    <row r="227" spans="1:65" s="2" customFormat="1" ht="24">
      <c r="A227" s="29"/>
      <c r="B227" s="146"/>
      <c r="C227" s="147" t="s">
        <v>521</v>
      </c>
      <c r="D227" s="147" t="s">
        <v>159</v>
      </c>
      <c r="E227" s="148" t="s">
        <v>1854</v>
      </c>
      <c r="F227" s="149" t="s">
        <v>1855</v>
      </c>
      <c r="G227" s="150" t="s">
        <v>171</v>
      </c>
      <c r="H227" s="151">
        <v>15</v>
      </c>
      <c r="I227" s="152"/>
      <c r="J227" s="153">
        <f t="shared" si="30"/>
        <v>0</v>
      </c>
      <c r="K227" s="154"/>
      <c r="L227" s="30"/>
      <c r="M227" s="155" t="s">
        <v>1</v>
      </c>
      <c r="N227" s="156" t="s">
        <v>40</v>
      </c>
      <c r="O227" s="55"/>
      <c r="P227" s="157">
        <f t="shared" si="31"/>
        <v>0</v>
      </c>
      <c r="Q227" s="157">
        <v>0</v>
      </c>
      <c r="R227" s="157">
        <f t="shared" si="32"/>
        <v>0</v>
      </c>
      <c r="S227" s="157">
        <v>0</v>
      </c>
      <c r="T227" s="158">
        <f t="shared" si="33"/>
        <v>0</v>
      </c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R227" s="159" t="s">
        <v>418</v>
      </c>
      <c r="AT227" s="159" t="s">
        <v>159</v>
      </c>
      <c r="AU227" s="159" t="s">
        <v>102</v>
      </c>
      <c r="AY227" s="14" t="s">
        <v>157</v>
      </c>
      <c r="BE227" s="160">
        <f t="shared" si="34"/>
        <v>0</v>
      </c>
      <c r="BF227" s="160">
        <f t="shared" si="35"/>
        <v>0</v>
      </c>
      <c r="BG227" s="160">
        <f t="shared" si="36"/>
        <v>0</v>
      </c>
      <c r="BH227" s="160">
        <f t="shared" si="37"/>
        <v>0</v>
      </c>
      <c r="BI227" s="160">
        <f t="shared" si="38"/>
        <v>0</v>
      </c>
      <c r="BJ227" s="14" t="s">
        <v>102</v>
      </c>
      <c r="BK227" s="160">
        <f t="shared" si="39"/>
        <v>0</v>
      </c>
      <c r="BL227" s="14" t="s">
        <v>418</v>
      </c>
      <c r="BM227" s="159" t="s">
        <v>1856</v>
      </c>
    </row>
    <row r="228" spans="1:65" s="2" customFormat="1" ht="21.75" customHeight="1">
      <c r="A228" s="29"/>
      <c r="B228" s="146"/>
      <c r="C228" s="147" t="s">
        <v>572</v>
      </c>
      <c r="D228" s="147" t="s">
        <v>159</v>
      </c>
      <c r="E228" s="148" t="s">
        <v>1857</v>
      </c>
      <c r="F228" s="149" t="s">
        <v>1858</v>
      </c>
      <c r="G228" s="150" t="s">
        <v>171</v>
      </c>
      <c r="H228" s="151">
        <v>52</v>
      </c>
      <c r="I228" s="152"/>
      <c r="J228" s="153">
        <f t="shared" si="30"/>
        <v>0</v>
      </c>
      <c r="K228" s="154"/>
      <c r="L228" s="30"/>
      <c r="M228" s="155" t="s">
        <v>1</v>
      </c>
      <c r="N228" s="156" t="s">
        <v>40</v>
      </c>
      <c r="O228" s="55"/>
      <c r="P228" s="157">
        <f t="shared" si="31"/>
        <v>0</v>
      </c>
      <c r="Q228" s="157">
        <v>0</v>
      </c>
      <c r="R228" s="157">
        <f t="shared" si="32"/>
        <v>0</v>
      </c>
      <c r="S228" s="157">
        <v>0</v>
      </c>
      <c r="T228" s="158">
        <f t="shared" si="33"/>
        <v>0</v>
      </c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R228" s="159" t="s">
        <v>418</v>
      </c>
      <c r="AT228" s="159" t="s">
        <v>159</v>
      </c>
      <c r="AU228" s="159" t="s">
        <v>102</v>
      </c>
      <c r="AY228" s="14" t="s">
        <v>157</v>
      </c>
      <c r="BE228" s="160">
        <f t="shared" si="34"/>
        <v>0</v>
      </c>
      <c r="BF228" s="160">
        <f t="shared" si="35"/>
        <v>0</v>
      </c>
      <c r="BG228" s="160">
        <f t="shared" si="36"/>
        <v>0</v>
      </c>
      <c r="BH228" s="160">
        <f t="shared" si="37"/>
        <v>0</v>
      </c>
      <c r="BI228" s="160">
        <f t="shared" si="38"/>
        <v>0</v>
      </c>
      <c r="BJ228" s="14" t="s">
        <v>102</v>
      </c>
      <c r="BK228" s="160">
        <f t="shared" si="39"/>
        <v>0</v>
      </c>
      <c r="BL228" s="14" t="s">
        <v>418</v>
      </c>
      <c r="BM228" s="159" t="s">
        <v>1859</v>
      </c>
    </row>
    <row r="229" spans="1:65" s="2" customFormat="1" ht="33" customHeight="1">
      <c r="A229" s="29"/>
      <c r="B229" s="146"/>
      <c r="C229" s="161" t="s">
        <v>576</v>
      </c>
      <c r="D229" s="161" t="s">
        <v>224</v>
      </c>
      <c r="E229" s="162" t="s">
        <v>1860</v>
      </c>
      <c r="F229" s="163" t="s">
        <v>1861</v>
      </c>
      <c r="G229" s="164" t="s">
        <v>175</v>
      </c>
      <c r="H229" s="165">
        <v>4.5759999999999996</v>
      </c>
      <c r="I229" s="166"/>
      <c r="J229" s="167">
        <f t="shared" si="30"/>
        <v>0</v>
      </c>
      <c r="K229" s="168"/>
      <c r="L229" s="169"/>
      <c r="M229" s="170" t="s">
        <v>1</v>
      </c>
      <c r="N229" s="171" t="s">
        <v>40</v>
      </c>
      <c r="O229" s="55"/>
      <c r="P229" s="157">
        <f t="shared" si="31"/>
        <v>0</v>
      </c>
      <c r="Q229" s="157">
        <v>0.55000000000000004</v>
      </c>
      <c r="R229" s="157">
        <f t="shared" si="32"/>
        <v>2.5167999999999999</v>
      </c>
      <c r="S229" s="157">
        <v>0</v>
      </c>
      <c r="T229" s="158">
        <f t="shared" si="33"/>
        <v>0</v>
      </c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R229" s="159" t="s">
        <v>1093</v>
      </c>
      <c r="AT229" s="159" t="s">
        <v>224</v>
      </c>
      <c r="AU229" s="159" t="s">
        <v>102</v>
      </c>
      <c r="AY229" s="14" t="s">
        <v>157</v>
      </c>
      <c r="BE229" s="160">
        <f t="shared" si="34"/>
        <v>0</v>
      </c>
      <c r="BF229" s="160">
        <f t="shared" si="35"/>
        <v>0</v>
      </c>
      <c r="BG229" s="160">
        <f t="shared" si="36"/>
        <v>0</v>
      </c>
      <c r="BH229" s="160">
        <f t="shared" si="37"/>
        <v>0</v>
      </c>
      <c r="BI229" s="160">
        <f t="shared" si="38"/>
        <v>0</v>
      </c>
      <c r="BJ229" s="14" t="s">
        <v>102</v>
      </c>
      <c r="BK229" s="160">
        <f t="shared" si="39"/>
        <v>0</v>
      </c>
      <c r="BL229" s="14" t="s">
        <v>1093</v>
      </c>
      <c r="BM229" s="159" t="s">
        <v>1862</v>
      </c>
    </row>
    <row r="230" spans="1:65" s="2" customFormat="1" ht="24">
      <c r="A230" s="29"/>
      <c r="B230" s="146"/>
      <c r="C230" s="161" t="s">
        <v>582</v>
      </c>
      <c r="D230" s="161" t="s">
        <v>224</v>
      </c>
      <c r="E230" s="162" t="s">
        <v>1863</v>
      </c>
      <c r="F230" s="163" t="s">
        <v>1864</v>
      </c>
      <c r="G230" s="164" t="s">
        <v>175</v>
      </c>
      <c r="H230" s="165">
        <v>5.2</v>
      </c>
      <c r="I230" s="166"/>
      <c r="J230" s="167">
        <f t="shared" si="30"/>
        <v>0</v>
      </c>
      <c r="K230" s="168"/>
      <c r="L230" s="169"/>
      <c r="M230" s="170" t="s">
        <v>1</v>
      </c>
      <c r="N230" s="171" t="s">
        <v>40</v>
      </c>
      <c r="O230" s="55"/>
      <c r="P230" s="157">
        <f t="shared" si="31"/>
        <v>0</v>
      </c>
      <c r="Q230" s="157">
        <v>0.55000000000000004</v>
      </c>
      <c r="R230" s="157">
        <f t="shared" si="32"/>
        <v>2.86</v>
      </c>
      <c r="S230" s="157">
        <v>0</v>
      </c>
      <c r="T230" s="158">
        <f t="shared" si="33"/>
        <v>0</v>
      </c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R230" s="159" t="s">
        <v>1093</v>
      </c>
      <c r="AT230" s="159" t="s">
        <v>224</v>
      </c>
      <c r="AU230" s="159" t="s">
        <v>102</v>
      </c>
      <c r="AY230" s="14" t="s">
        <v>157</v>
      </c>
      <c r="BE230" s="160">
        <f t="shared" si="34"/>
        <v>0</v>
      </c>
      <c r="BF230" s="160">
        <f t="shared" si="35"/>
        <v>0</v>
      </c>
      <c r="BG230" s="160">
        <f t="shared" si="36"/>
        <v>0</v>
      </c>
      <c r="BH230" s="160">
        <f t="shared" si="37"/>
        <v>0</v>
      </c>
      <c r="BI230" s="160">
        <f t="shared" si="38"/>
        <v>0</v>
      </c>
      <c r="BJ230" s="14" t="s">
        <v>102</v>
      </c>
      <c r="BK230" s="160">
        <f t="shared" si="39"/>
        <v>0</v>
      </c>
      <c r="BL230" s="14" t="s">
        <v>1093</v>
      </c>
      <c r="BM230" s="159" t="s">
        <v>1865</v>
      </c>
    </row>
    <row r="231" spans="1:65" s="2" customFormat="1" ht="16.5" customHeight="1">
      <c r="A231" s="29"/>
      <c r="B231" s="146"/>
      <c r="C231" s="161" t="s">
        <v>1018</v>
      </c>
      <c r="D231" s="161" t="s">
        <v>224</v>
      </c>
      <c r="E231" s="162" t="s">
        <v>1866</v>
      </c>
      <c r="F231" s="163" t="s">
        <v>1867</v>
      </c>
      <c r="G231" s="164" t="s">
        <v>1868</v>
      </c>
      <c r="H231" s="165">
        <v>364</v>
      </c>
      <c r="I231" s="166"/>
      <c r="J231" s="167">
        <f t="shared" si="30"/>
        <v>0</v>
      </c>
      <c r="K231" s="168"/>
      <c r="L231" s="169"/>
      <c r="M231" s="170" t="s">
        <v>1</v>
      </c>
      <c r="N231" s="171" t="s">
        <v>40</v>
      </c>
      <c r="O231" s="55"/>
      <c r="P231" s="157">
        <f t="shared" si="31"/>
        <v>0</v>
      </c>
      <c r="Q231" s="157">
        <v>0</v>
      </c>
      <c r="R231" s="157">
        <f t="shared" si="32"/>
        <v>0</v>
      </c>
      <c r="S231" s="157">
        <v>0</v>
      </c>
      <c r="T231" s="158">
        <f t="shared" si="33"/>
        <v>0</v>
      </c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R231" s="159" t="s">
        <v>1093</v>
      </c>
      <c r="AT231" s="159" t="s">
        <v>224</v>
      </c>
      <c r="AU231" s="159" t="s">
        <v>102</v>
      </c>
      <c r="AY231" s="14" t="s">
        <v>157</v>
      </c>
      <c r="BE231" s="160">
        <f t="shared" si="34"/>
        <v>0</v>
      </c>
      <c r="BF231" s="160">
        <f t="shared" si="35"/>
        <v>0</v>
      </c>
      <c r="BG231" s="160">
        <f t="shared" si="36"/>
        <v>0</v>
      </c>
      <c r="BH231" s="160">
        <f t="shared" si="37"/>
        <v>0</v>
      </c>
      <c r="BI231" s="160">
        <f t="shared" si="38"/>
        <v>0</v>
      </c>
      <c r="BJ231" s="14" t="s">
        <v>102</v>
      </c>
      <c r="BK231" s="160">
        <f t="shared" si="39"/>
        <v>0</v>
      </c>
      <c r="BL231" s="14" t="s">
        <v>1093</v>
      </c>
      <c r="BM231" s="159" t="s">
        <v>1869</v>
      </c>
    </row>
    <row r="232" spans="1:65" s="2" customFormat="1" ht="24">
      <c r="A232" s="29"/>
      <c r="B232" s="146"/>
      <c r="C232" s="147" t="s">
        <v>1020</v>
      </c>
      <c r="D232" s="147" t="s">
        <v>159</v>
      </c>
      <c r="E232" s="148" t="s">
        <v>1870</v>
      </c>
      <c r="F232" s="149" t="s">
        <v>1871</v>
      </c>
      <c r="G232" s="150" t="s">
        <v>171</v>
      </c>
      <c r="H232" s="151">
        <v>52</v>
      </c>
      <c r="I232" s="152"/>
      <c r="J232" s="153">
        <f t="shared" si="30"/>
        <v>0</v>
      </c>
      <c r="K232" s="154"/>
      <c r="L232" s="30"/>
      <c r="M232" s="155" t="s">
        <v>1</v>
      </c>
      <c r="N232" s="156" t="s">
        <v>40</v>
      </c>
      <c r="O232" s="55"/>
      <c r="P232" s="157">
        <f t="shared" si="31"/>
        <v>0</v>
      </c>
      <c r="Q232" s="157">
        <v>0</v>
      </c>
      <c r="R232" s="157">
        <f t="shared" si="32"/>
        <v>0</v>
      </c>
      <c r="S232" s="157">
        <v>0</v>
      </c>
      <c r="T232" s="158">
        <f t="shared" si="33"/>
        <v>0</v>
      </c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R232" s="159" t="s">
        <v>418</v>
      </c>
      <c r="AT232" s="159" t="s">
        <v>159</v>
      </c>
      <c r="AU232" s="159" t="s">
        <v>102</v>
      </c>
      <c r="AY232" s="14" t="s">
        <v>157</v>
      </c>
      <c r="BE232" s="160">
        <f t="shared" si="34"/>
        <v>0</v>
      </c>
      <c r="BF232" s="160">
        <f t="shared" si="35"/>
        <v>0</v>
      </c>
      <c r="BG232" s="160">
        <f t="shared" si="36"/>
        <v>0</v>
      </c>
      <c r="BH232" s="160">
        <f t="shared" si="37"/>
        <v>0</v>
      </c>
      <c r="BI232" s="160">
        <f t="shared" si="38"/>
        <v>0</v>
      </c>
      <c r="BJ232" s="14" t="s">
        <v>102</v>
      </c>
      <c r="BK232" s="160">
        <f t="shared" si="39"/>
        <v>0</v>
      </c>
      <c r="BL232" s="14" t="s">
        <v>418</v>
      </c>
      <c r="BM232" s="159" t="s">
        <v>1872</v>
      </c>
    </row>
    <row r="233" spans="1:65" s="2" customFormat="1" ht="33" customHeight="1">
      <c r="A233" s="29"/>
      <c r="B233" s="146"/>
      <c r="C233" s="147" t="s">
        <v>1022</v>
      </c>
      <c r="D233" s="147" t="s">
        <v>159</v>
      </c>
      <c r="E233" s="148" t="s">
        <v>1873</v>
      </c>
      <c r="F233" s="149" t="s">
        <v>1874</v>
      </c>
      <c r="G233" s="150" t="s">
        <v>171</v>
      </c>
      <c r="H233" s="151">
        <v>508</v>
      </c>
      <c r="I233" s="152"/>
      <c r="J233" s="153">
        <f t="shared" si="30"/>
        <v>0</v>
      </c>
      <c r="K233" s="154"/>
      <c r="L233" s="30"/>
      <c r="M233" s="155" t="s">
        <v>1</v>
      </c>
      <c r="N233" s="156" t="s">
        <v>40</v>
      </c>
      <c r="O233" s="55"/>
      <c r="P233" s="157">
        <f t="shared" si="31"/>
        <v>0</v>
      </c>
      <c r="Q233" s="157">
        <v>0</v>
      </c>
      <c r="R233" s="157">
        <f t="shared" si="32"/>
        <v>0</v>
      </c>
      <c r="S233" s="157">
        <v>0</v>
      </c>
      <c r="T233" s="158">
        <f t="shared" si="33"/>
        <v>0</v>
      </c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R233" s="159" t="s">
        <v>418</v>
      </c>
      <c r="AT233" s="159" t="s">
        <v>159</v>
      </c>
      <c r="AU233" s="159" t="s">
        <v>102</v>
      </c>
      <c r="AY233" s="14" t="s">
        <v>157</v>
      </c>
      <c r="BE233" s="160">
        <f t="shared" si="34"/>
        <v>0</v>
      </c>
      <c r="BF233" s="160">
        <f t="shared" si="35"/>
        <v>0</v>
      </c>
      <c r="BG233" s="160">
        <f t="shared" si="36"/>
        <v>0</v>
      </c>
      <c r="BH233" s="160">
        <f t="shared" si="37"/>
        <v>0</v>
      </c>
      <c r="BI233" s="160">
        <f t="shared" si="38"/>
        <v>0</v>
      </c>
      <c r="BJ233" s="14" t="s">
        <v>102</v>
      </c>
      <c r="BK233" s="160">
        <f t="shared" si="39"/>
        <v>0</v>
      </c>
      <c r="BL233" s="14" t="s">
        <v>418</v>
      </c>
      <c r="BM233" s="159" t="s">
        <v>1875</v>
      </c>
    </row>
    <row r="234" spans="1:65" s="2" customFormat="1" ht="33" customHeight="1">
      <c r="A234" s="29"/>
      <c r="B234" s="146"/>
      <c r="C234" s="147" t="s">
        <v>1026</v>
      </c>
      <c r="D234" s="147" t="s">
        <v>159</v>
      </c>
      <c r="E234" s="148" t="s">
        <v>1876</v>
      </c>
      <c r="F234" s="149" t="s">
        <v>1877</v>
      </c>
      <c r="G234" s="150" t="s">
        <v>171</v>
      </c>
      <c r="H234" s="151">
        <v>34</v>
      </c>
      <c r="I234" s="152"/>
      <c r="J234" s="153">
        <f t="shared" si="30"/>
        <v>0</v>
      </c>
      <c r="K234" s="154"/>
      <c r="L234" s="30"/>
      <c r="M234" s="155" t="s">
        <v>1</v>
      </c>
      <c r="N234" s="156" t="s">
        <v>40</v>
      </c>
      <c r="O234" s="55"/>
      <c r="P234" s="157">
        <f t="shared" si="31"/>
        <v>0</v>
      </c>
      <c r="Q234" s="157">
        <v>0</v>
      </c>
      <c r="R234" s="157">
        <f t="shared" si="32"/>
        <v>0</v>
      </c>
      <c r="S234" s="157">
        <v>0</v>
      </c>
      <c r="T234" s="158">
        <f t="shared" si="33"/>
        <v>0</v>
      </c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R234" s="159" t="s">
        <v>418</v>
      </c>
      <c r="AT234" s="159" t="s">
        <v>159</v>
      </c>
      <c r="AU234" s="159" t="s">
        <v>102</v>
      </c>
      <c r="AY234" s="14" t="s">
        <v>157</v>
      </c>
      <c r="BE234" s="160">
        <f t="shared" si="34"/>
        <v>0</v>
      </c>
      <c r="BF234" s="160">
        <f t="shared" si="35"/>
        <v>0</v>
      </c>
      <c r="BG234" s="160">
        <f t="shared" si="36"/>
        <v>0</v>
      </c>
      <c r="BH234" s="160">
        <f t="shared" si="37"/>
        <v>0</v>
      </c>
      <c r="BI234" s="160">
        <f t="shared" si="38"/>
        <v>0</v>
      </c>
      <c r="BJ234" s="14" t="s">
        <v>102</v>
      </c>
      <c r="BK234" s="160">
        <f t="shared" si="39"/>
        <v>0</v>
      </c>
      <c r="BL234" s="14" t="s">
        <v>418</v>
      </c>
      <c r="BM234" s="159" t="s">
        <v>1878</v>
      </c>
    </row>
    <row r="235" spans="1:65" s="2" customFormat="1" ht="16.5" customHeight="1">
      <c r="A235" s="29"/>
      <c r="B235" s="146"/>
      <c r="C235" s="161" t="s">
        <v>1030</v>
      </c>
      <c r="D235" s="161" t="s">
        <v>224</v>
      </c>
      <c r="E235" s="162" t="s">
        <v>1879</v>
      </c>
      <c r="F235" s="163" t="s">
        <v>1880</v>
      </c>
      <c r="G235" s="164" t="s">
        <v>227</v>
      </c>
      <c r="H235" s="165">
        <v>43.548999999999999</v>
      </c>
      <c r="I235" s="166"/>
      <c r="J235" s="167">
        <f t="shared" si="30"/>
        <v>0</v>
      </c>
      <c r="K235" s="168"/>
      <c r="L235" s="169"/>
      <c r="M235" s="170" t="s">
        <v>1</v>
      </c>
      <c r="N235" s="171" t="s">
        <v>40</v>
      </c>
      <c r="O235" s="55"/>
      <c r="P235" s="157">
        <f t="shared" si="31"/>
        <v>0</v>
      </c>
      <c r="Q235" s="157">
        <v>1</v>
      </c>
      <c r="R235" s="157">
        <f t="shared" si="32"/>
        <v>43.548999999999999</v>
      </c>
      <c r="S235" s="157">
        <v>0</v>
      </c>
      <c r="T235" s="158">
        <f t="shared" si="33"/>
        <v>0</v>
      </c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R235" s="159" t="s">
        <v>1093</v>
      </c>
      <c r="AT235" s="159" t="s">
        <v>224</v>
      </c>
      <c r="AU235" s="159" t="s">
        <v>102</v>
      </c>
      <c r="AY235" s="14" t="s">
        <v>157</v>
      </c>
      <c r="BE235" s="160">
        <f t="shared" si="34"/>
        <v>0</v>
      </c>
      <c r="BF235" s="160">
        <f t="shared" si="35"/>
        <v>0</v>
      </c>
      <c r="BG235" s="160">
        <f t="shared" si="36"/>
        <v>0</v>
      </c>
      <c r="BH235" s="160">
        <f t="shared" si="37"/>
        <v>0</v>
      </c>
      <c r="BI235" s="160">
        <f t="shared" si="38"/>
        <v>0</v>
      </c>
      <c r="BJ235" s="14" t="s">
        <v>102</v>
      </c>
      <c r="BK235" s="160">
        <f t="shared" si="39"/>
        <v>0</v>
      </c>
      <c r="BL235" s="14" t="s">
        <v>1093</v>
      </c>
      <c r="BM235" s="159" t="s">
        <v>1881</v>
      </c>
    </row>
    <row r="236" spans="1:65" s="2" customFormat="1" ht="23.25" customHeight="1">
      <c r="A236" s="29"/>
      <c r="B236" s="146"/>
      <c r="C236" s="147" t="s">
        <v>1034</v>
      </c>
      <c r="D236" s="147" t="s">
        <v>159</v>
      </c>
      <c r="E236" s="148" t="s">
        <v>1315</v>
      </c>
      <c r="F236" s="149" t="s">
        <v>1316</v>
      </c>
      <c r="G236" s="150" t="s">
        <v>171</v>
      </c>
      <c r="H236" s="151">
        <v>563</v>
      </c>
      <c r="I236" s="152"/>
      <c r="J236" s="153">
        <f t="shared" si="30"/>
        <v>0</v>
      </c>
      <c r="K236" s="154"/>
      <c r="L236" s="30"/>
      <c r="M236" s="155" t="s">
        <v>1</v>
      </c>
      <c r="N236" s="156" t="s">
        <v>40</v>
      </c>
      <c r="O236" s="55"/>
      <c r="P236" s="157">
        <f t="shared" si="31"/>
        <v>0</v>
      </c>
      <c r="Q236" s="157">
        <v>0</v>
      </c>
      <c r="R236" s="157">
        <f t="shared" si="32"/>
        <v>0</v>
      </c>
      <c r="S236" s="157">
        <v>0</v>
      </c>
      <c r="T236" s="158">
        <f t="shared" si="33"/>
        <v>0</v>
      </c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R236" s="159" t="s">
        <v>418</v>
      </c>
      <c r="AT236" s="159" t="s">
        <v>159</v>
      </c>
      <c r="AU236" s="159" t="s">
        <v>102</v>
      </c>
      <c r="AY236" s="14" t="s">
        <v>157</v>
      </c>
      <c r="BE236" s="160">
        <f t="shared" si="34"/>
        <v>0</v>
      </c>
      <c r="BF236" s="160">
        <f t="shared" si="35"/>
        <v>0</v>
      </c>
      <c r="BG236" s="160">
        <f t="shared" si="36"/>
        <v>0</v>
      </c>
      <c r="BH236" s="160">
        <f t="shared" si="37"/>
        <v>0</v>
      </c>
      <c r="BI236" s="160">
        <f t="shared" si="38"/>
        <v>0</v>
      </c>
      <c r="BJ236" s="14" t="s">
        <v>102</v>
      </c>
      <c r="BK236" s="160">
        <f t="shared" si="39"/>
        <v>0</v>
      </c>
      <c r="BL236" s="14" t="s">
        <v>418</v>
      </c>
      <c r="BM236" s="159" t="s">
        <v>1882</v>
      </c>
    </row>
    <row r="237" spans="1:65" s="2" customFormat="1" ht="16.5" customHeight="1">
      <c r="A237" s="29"/>
      <c r="B237" s="146"/>
      <c r="C237" s="161" t="s">
        <v>1040</v>
      </c>
      <c r="D237" s="161" t="s">
        <v>224</v>
      </c>
      <c r="E237" s="162" t="s">
        <v>1883</v>
      </c>
      <c r="F237" s="163" t="s">
        <v>1884</v>
      </c>
      <c r="G237" s="164" t="s">
        <v>171</v>
      </c>
      <c r="H237" s="165">
        <v>619.29999999999995</v>
      </c>
      <c r="I237" s="166"/>
      <c r="J237" s="167">
        <f t="shared" si="30"/>
        <v>0</v>
      </c>
      <c r="K237" s="168"/>
      <c r="L237" s="169"/>
      <c r="M237" s="170" t="s">
        <v>1</v>
      </c>
      <c r="N237" s="171" t="s">
        <v>40</v>
      </c>
      <c r="O237" s="55"/>
      <c r="P237" s="157">
        <f t="shared" si="31"/>
        <v>0</v>
      </c>
      <c r="Q237" s="157">
        <v>2.1000000000000001E-4</v>
      </c>
      <c r="R237" s="157">
        <f t="shared" si="32"/>
        <v>0.13005</v>
      </c>
      <c r="S237" s="157">
        <v>0</v>
      </c>
      <c r="T237" s="158">
        <f t="shared" si="33"/>
        <v>0</v>
      </c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R237" s="159" t="s">
        <v>1093</v>
      </c>
      <c r="AT237" s="159" t="s">
        <v>224</v>
      </c>
      <c r="AU237" s="159" t="s">
        <v>102</v>
      </c>
      <c r="AY237" s="14" t="s">
        <v>157</v>
      </c>
      <c r="BE237" s="160">
        <f t="shared" si="34"/>
        <v>0</v>
      </c>
      <c r="BF237" s="160">
        <f t="shared" si="35"/>
        <v>0</v>
      </c>
      <c r="BG237" s="160">
        <f t="shared" si="36"/>
        <v>0</v>
      </c>
      <c r="BH237" s="160">
        <f t="shared" si="37"/>
        <v>0</v>
      </c>
      <c r="BI237" s="160">
        <f t="shared" si="38"/>
        <v>0</v>
      </c>
      <c r="BJ237" s="14" t="s">
        <v>102</v>
      </c>
      <c r="BK237" s="160">
        <f t="shared" si="39"/>
        <v>0</v>
      </c>
      <c r="BL237" s="14" t="s">
        <v>1093</v>
      </c>
      <c r="BM237" s="159" t="s">
        <v>1885</v>
      </c>
    </row>
    <row r="238" spans="1:65" s="2" customFormat="1" ht="33" customHeight="1">
      <c r="A238" s="29"/>
      <c r="B238" s="146"/>
      <c r="C238" s="147" t="s">
        <v>1044</v>
      </c>
      <c r="D238" s="147" t="s">
        <v>159</v>
      </c>
      <c r="E238" s="148" t="s">
        <v>1886</v>
      </c>
      <c r="F238" s="149" t="s">
        <v>1887</v>
      </c>
      <c r="G238" s="150" t="s">
        <v>171</v>
      </c>
      <c r="H238" s="151">
        <v>145</v>
      </c>
      <c r="I238" s="152"/>
      <c r="J238" s="153">
        <f t="shared" si="30"/>
        <v>0</v>
      </c>
      <c r="K238" s="154"/>
      <c r="L238" s="30"/>
      <c r="M238" s="155" t="s">
        <v>1</v>
      </c>
      <c r="N238" s="156" t="s">
        <v>40</v>
      </c>
      <c r="O238" s="55"/>
      <c r="P238" s="157">
        <f t="shared" si="31"/>
        <v>0</v>
      </c>
      <c r="Q238" s="157">
        <v>0</v>
      </c>
      <c r="R238" s="157">
        <f t="shared" si="32"/>
        <v>0</v>
      </c>
      <c r="S238" s="157">
        <v>0</v>
      </c>
      <c r="T238" s="158">
        <f t="shared" si="33"/>
        <v>0</v>
      </c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R238" s="159" t="s">
        <v>418</v>
      </c>
      <c r="AT238" s="159" t="s">
        <v>159</v>
      </c>
      <c r="AU238" s="159" t="s">
        <v>102</v>
      </c>
      <c r="AY238" s="14" t="s">
        <v>157</v>
      </c>
      <c r="BE238" s="160">
        <f t="shared" si="34"/>
        <v>0</v>
      </c>
      <c r="BF238" s="160">
        <f t="shared" si="35"/>
        <v>0</v>
      </c>
      <c r="BG238" s="160">
        <f t="shared" si="36"/>
        <v>0</v>
      </c>
      <c r="BH238" s="160">
        <f t="shared" si="37"/>
        <v>0</v>
      </c>
      <c r="BI238" s="160">
        <f t="shared" si="38"/>
        <v>0</v>
      </c>
      <c r="BJ238" s="14" t="s">
        <v>102</v>
      </c>
      <c r="BK238" s="160">
        <f t="shared" si="39"/>
        <v>0</v>
      </c>
      <c r="BL238" s="14" t="s">
        <v>418</v>
      </c>
      <c r="BM238" s="159" t="s">
        <v>1888</v>
      </c>
    </row>
    <row r="239" spans="1:65" s="2" customFormat="1" ht="33" customHeight="1">
      <c r="A239" s="29"/>
      <c r="B239" s="146"/>
      <c r="C239" s="147" t="s">
        <v>1048</v>
      </c>
      <c r="D239" s="147" t="s">
        <v>159</v>
      </c>
      <c r="E239" s="148" t="s">
        <v>1889</v>
      </c>
      <c r="F239" s="149" t="s">
        <v>1890</v>
      </c>
      <c r="G239" s="150" t="s">
        <v>171</v>
      </c>
      <c r="H239" s="151">
        <v>25</v>
      </c>
      <c r="I239" s="152"/>
      <c r="J239" s="153">
        <f t="shared" si="30"/>
        <v>0</v>
      </c>
      <c r="K239" s="154"/>
      <c r="L239" s="30"/>
      <c r="M239" s="155" t="s">
        <v>1</v>
      </c>
      <c r="N239" s="156" t="s">
        <v>40</v>
      </c>
      <c r="O239" s="55"/>
      <c r="P239" s="157">
        <f t="shared" si="31"/>
        <v>0</v>
      </c>
      <c r="Q239" s="157">
        <v>0</v>
      </c>
      <c r="R239" s="157">
        <f t="shared" si="32"/>
        <v>0</v>
      </c>
      <c r="S239" s="157">
        <v>0</v>
      </c>
      <c r="T239" s="158">
        <f t="shared" si="33"/>
        <v>0</v>
      </c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R239" s="159" t="s">
        <v>418</v>
      </c>
      <c r="AT239" s="159" t="s">
        <v>159</v>
      </c>
      <c r="AU239" s="159" t="s">
        <v>102</v>
      </c>
      <c r="AY239" s="14" t="s">
        <v>157</v>
      </c>
      <c r="BE239" s="160">
        <f t="shared" si="34"/>
        <v>0</v>
      </c>
      <c r="BF239" s="160">
        <f t="shared" si="35"/>
        <v>0</v>
      </c>
      <c r="BG239" s="160">
        <f t="shared" si="36"/>
        <v>0</v>
      </c>
      <c r="BH239" s="160">
        <f t="shared" si="37"/>
        <v>0</v>
      </c>
      <c r="BI239" s="160">
        <f t="shared" si="38"/>
        <v>0</v>
      </c>
      <c r="BJ239" s="14" t="s">
        <v>102</v>
      </c>
      <c r="BK239" s="160">
        <f t="shared" si="39"/>
        <v>0</v>
      </c>
      <c r="BL239" s="14" t="s">
        <v>418</v>
      </c>
      <c r="BM239" s="159" t="s">
        <v>1891</v>
      </c>
    </row>
    <row r="240" spans="1:65" s="2" customFormat="1" ht="33" customHeight="1">
      <c r="A240" s="29"/>
      <c r="B240" s="146"/>
      <c r="C240" s="147" t="s">
        <v>1892</v>
      </c>
      <c r="D240" s="147" t="s">
        <v>159</v>
      </c>
      <c r="E240" s="148" t="s">
        <v>1893</v>
      </c>
      <c r="F240" s="149" t="s">
        <v>1894</v>
      </c>
      <c r="G240" s="150" t="s">
        <v>171</v>
      </c>
      <c r="H240" s="151">
        <v>10</v>
      </c>
      <c r="I240" s="152"/>
      <c r="J240" s="153">
        <f t="shared" si="30"/>
        <v>0</v>
      </c>
      <c r="K240" s="154"/>
      <c r="L240" s="30"/>
      <c r="M240" s="155" t="s">
        <v>1</v>
      </c>
      <c r="N240" s="156" t="s">
        <v>40</v>
      </c>
      <c r="O240" s="55"/>
      <c r="P240" s="157">
        <f t="shared" si="31"/>
        <v>0</v>
      </c>
      <c r="Q240" s="157">
        <v>0</v>
      </c>
      <c r="R240" s="157">
        <f t="shared" si="32"/>
        <v>0</v>
      </c>
      <c r="S240" s="157">
        <v>0</v>
      </c>
      <c r="T240" s="158">
        <f t="shared" si="33"/>
        <v>0</v>
      </c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R240" s="159" t="s">
        <v>418</v>
      </c>
      <c r="AT240" s="159" t="s">
        <v>159</v>
      </c>
      <c r="AU240" s="159" t="s">
        <v>102</v>
      </c>
      <c r="AY240" s="14" t="s">
        <v>157</v>
      </c>
      <c r="BE240" s="160">
        <f t="shared" si="34"/>
        <v>0</v>
      </c>
      <c r="BF240" s="160">
        <f t="shared" si="35"/>
        <v>0</v>
      </c>
      <c r="BG240" s="160">
        <f t="shared" si="36"/>
        <v>0</v>
      </c>
      <c r="BH240" s="160">
        <f t="shared" si="37"/>
        <v>0</v>
      </c>
      <c r="BI240" s="160">
        <f t="shared" si="38"/>
        <v>0</v>
      </c>
      <c r="BJ240" s="14" t="s">
        <v>102</v>
      </c>
      <c r="BK240" s="160">
        <f t="shared" si="39"/>
        <v>0</v>
      </c>
      <c r="BL240" s="14" t="s">
        <v>418</v>
      </c>
      <c r="BM240" s="159" t="s">
        <v>1895</v>
      </c>
    </row>
    <row r="241" spans="1:65" s="2" customFormat="1" ht="33" customHeight="1">
      <c r="A241" s="29"/>
      <c r="B241" s="146"/>
      <c r="C241" s="147" t="s">
        <v>1896</v>
      </c>
      <c r="D241" s="147" t="s">
        <v>159</v>
      </c>
      <c r="E241" s="148" t="s">
        <v>1897</v>
      </c>
      <c r="F241" s="149" t="s">
        <v>1898</v>
      </c>
      <c r="G241" s="150" t="s">
        <v>171</v>
      </c>
      <c r="H241" s="151">
        <v>299</v>
      </c>
      <c r="I241" s="152"/>
      <c r="J241" s="153">
        <f t="shared" si="30"/>
        <v>0</v>
      </c>
      <c r="K241" s="154"/>
      <c r="L241" s="30"/>
      <c r="M241" s="155" t="s">
        <v>1</v>
      </c>
      <c r="N241" s="156" t="s">
        <v>40</v>
      </c>
      <c r="O241" s="55"/>
      <c r="P241" s="157">
        <f t="shared" si="31"/>
        <v>0</v>
      </c>
      <c r="Q241" s="157">
        <v>0</v>
      </c>
      <c r="R241" s="157">
        <f t="shared" si="32"/>
        <v>0</v>
      </c>
      <c r="S241" s="157">
        <v>0</v>
      </c>
      <c r="T241" s="158">
        <f t="shared" si="33"/>
        <v>0</v>
      </c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R241" s="159" t="s">
        <v>418</v>
      </c>
      <c r="AT241" s="159" t="s">
        <v>159</v>
      </c>
      <c r="AU241" s="159" t="s">
        <v>102</v>
      </c>
      <c r="AY241" s="14" t="s">
        <v>157</v>
      </c>
      <c r="BE241" s="160">
        <f t="shared" si="34"/>
        <v>0</v>
      </c>
      <c r="BF241" s="160">
        <f t="shared" si="35"/>
        <v>0</v>
      </c>
      <c r="BG241" s="160">
        <f t="shared" si="36"/>
        <v>0</v>
      </c>
      <c r="BH241" s="160">
        <f t="shared" si="37"/>
        <v>0</v>
      </c>
      <c r="BI241" s="160">
        <f t="shared" si="38"/>
        <v>0</v>
      </c>
      <c r="BJ241" s="14" t="s">
        <v>102</v>
      </c>
      <c r="BK241" s="160">
        <f t="shared" si="39"/>
        <v>0</v>
      </c>
      <c r="BL241" s="14" t="s">
        <v>418</v>
      </c>
      <c r="BM241" s="159" t="s">
        <v>1899</v>
      </c>
    </row>
    <row r="242" spans="1:65" s="2" customFormat="1" ht="33" customHeight="1">
      <c r="A242" s="29"/>
      <c r="B242" s="146"/>
      <c r="C242" s="147" t="s">
        <v>1900</v>
      </c>
      <c r="D242" s="147" t="s">
        <v>159</v>
      </c>
      <c r="E242" s="148" t="s">
        <v>1901</v>
      </c>
      <c r="F242" s="149" t="s">
        <v>1902</v>
      </c>
      <c r="G242" s="150" t="s">
        <v>171</v>
      </c>
      <c r="H242" s="151">
        <v>29</v>
      </c>
      <c r="I242" s="152"/>
      <c r="J242" s="153">
        <f t="shared" si="30"/>
        <v>0</v>
      </c>
      <c r="K242" s="154"/>
      <c r="L242" s="30"/>
      <c r="M242" s="155" t="s">
        <v>1</v>
      </c>
      <c r="N242" s="156" t="s">
        <v>40</v>
      </c>
      <c r="O242" s="55"/>
      <c r="P242" s="157">
        <f t="shared" si="31"/>
        <v>0</v>
      </c>
      <c r="Q242" s="157">
        <v>0</v>
      </c>
      <c r="R242" s="157">
        <f t="shared" si="32"/>
        <v>0</v>
      </c>
      <c r="S242" s="157">
        <v>0</v>
      </c>
      <c r="T242" s="158">
        <f t="shared" si="33"/>
        <v>0</v>
      </c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R242" s="159" t="s">
        <v>418</v>
      </c>
      <c r="AT242" s="159" t="s">
        <v>159</v>
      </c>
      <c r="AU242" s="159" t="s">
        <v>102</v>
      </c>
      <c r="AY242" s="14" t="s">
        <v>157</v>
      </c>
      <c r="BE242" s="160">
        <f t="shared" si="34"/>
        <v>0</v>
      </c>
      <c r="BF242" s="160">
        <f t="shared" si="35"/>
        <v>0</v>
      </c>
      <c r="BG242" s="160">
        <f t="shared" si="36"/>
        <v>0</v>
      </c>
      <c r="BH242" s="160">
        <f t="shared" si="37"/>
        <v>0</v>
      </c>
      <c r="BI242" s="160">
        <f t="shared" si="38"/>
        <v>0</v>
      </c>
      <c r="BJ242" s="14" t="s">
        <v>102</v>
      </c>
      <c r="BK242" s="160">
        <f t="shared" si="39"/>
        <v>0</v>
      </c>
      <c r="BL242" s="14" t="s">
        <v>418</v>
      </c>
      <c r="BM242" s="159" t="s">
        <v>1903</v>
      </c>
    </row>
    <row r="243" spans="1:65" s="2" customFormat="1" ht="33" customHeight="1">
      <c r="A243" s="29"/>
      <c r="B243" s="146"/>
      <c r="C243" s="147" t="s">
        <v>1904</v>
      </c>
      <c r="D243" s="147" t="s">
        <v>159</v>
      </c>
      <c r="E243" s="148" t="s">
        <v>1905</v>
      </c>
      <c r="F243" s="149" t="s">
        <v>1906</v>
      </c>
      <c r="G243" s="150" t="s">
        <v>171</v>
      </c>
      <c r="H243" s="151">
        <v>6</v>
      </c>
      <c r="I243" s="152"/>
      <c r="J243" s="153">
        <f t="shared" si="30"/>
        <v>0</v>
      </c>
      <c r="K243" s="154"/>
      <c r="L243" s="30"/>
      <c r="M243" s="155" t="s">
        <v>1</v>
      </c>
      <c r="N243" s="156" t="s">
        <v>40</v>
      </c>
      <c r="O243" s="55"/>
      <c r="P243" s="157">
        <f t="shared" si="31"/>
        <v>0</v>
      </c>
      <c r="Q243" s="157">
        <v>0</v>
      </c>
      <c r="R243" s="157">
        <f t="shared" si="32"/>
        <v>0</v>
      </c>
      <c r="S243" s="157">
        <v>0</v>
      </c>
      <c r="T243" s="158">
        <f t="shared" si="33"/>
        <v>0</v>
      </c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R243" s="159" t="s">
        <v>418</v>
      </c>
      <c r="AT243" s="159" t="s">
        <v>159</v>
      </c>
      <c r="AU243" s="159" t="s">
        <v>102</v>
      </c>
      <c r="AY243" s="14" t="s">
        <v>157</v>
      </c>
      <c r="BE243" s="160">
        <f t="shared" si="34"/>
        <v>0</v>
      </c>
      <c r="BF243" s="160">
        <f t="shared" si="35"/>
        <v>0</v>
      </c>
      <c r="BG243" s="160">
        <f t="shared" si="36"/>
        <v>0</v>
      </c>
      <c r="BH243" s="160">
        <f t="shared" si="37"/>
        <v>0</v>
      </c>
      <c r="BI243" s="160">
        <f t="shared" si="38"/>
        <v>0</v>
      </c>
      <c r="BJ243" s="14" t="s">
        <v>102</v>
      </c>
      <c r="BK243" s="160">
        <f t="shared" si="39"/>
        <v>0</v>
      </c>
      <c r="BL243" s="14" t="s">
        <v>418</v>
      </c>
      <c r="BM243" s="159" t="s">
        <v>1907</v>
      </c>
    </row>
    <row r="244" spans="1:65" s="2" customFormat="1" ht="33" customHeight="1">
      <c r="A244" s="29"/>
      <c r="B244" s="146"/>
      <c r="C244" s="147" t="s">
        <v>1908</v>
      </c>
      <c r="D244" s="147" t="s">
        <v>159</v>
      </c>
      <c r="E244" s="148" t="s">
        <v>1909</v>
      </c>
      <c r="F244" s="149" t="s">
        <v>1910</v>
      </c>
      <c r="G244" s="150" t="s">
        <v>171</v>
      </c>
      <c r="H244" s="151">
        <v>13</v>
      </c>
      <c r="I244" s="152"/>
      <c r="J244" s="153">
        <f t="shared" si="30"/>
        <v>0</v>
      </c>
      <c r="K244" s="154"/>
      <c r="L244" s="30"/>
      <c r="M244" s="155" t="s">
        <v>1</v>
      </c>
      <c r="N244" s="156" t="s">
        <v>40</v>
      </c>
      <c r="O244" s="55"/>
      <c r="P244" s="157">
        <f t="shared" si="31"/>
        <v>0</v>
      </c>
      <c r="Q244" s="157">
        <v>0</v>
      </c>
      <c r="R244" s="157">
        <f t="shared" si="32"/>
        <v>0</v>
      </c>
      <c r="S244" s="157">
        <v>0</v>
      </c>
      <c r="T244" s="158">
        <f t="shared" si="33"/>
        <v>0</v>
      </c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R244" s="159" t="s">
        <v>418</v>
      </c>
      <c r="AT244" s="159" t="s">
        <v>159</v>
      </c>
      <c r="AU244" s="159" t="s">
        <v>102</v>
      </c>
      <c r="AY244" s="14" t="s">
        <v>157</v>
      </c>
      <c r="BE244" s="160">
        <f t="shared" si="34"/>
        <v>0</v>
      </c>
      <c r="BF244" s="160">
        <f t="shared" si="35"/>
        <v>0</v>
      </c>
      <c r="BG244" s="160">
        <f t="shared" si="36"/>
        <v>0</v>
      </c>
      <c r="BH244" s="160">
        <f t="shared" si="37"/>
        <v>0</v>
      </c>
      <c r="BI244" s="160">
        <f t="shared" si="38"/>
        <v>0</v>
      </c>
      <c r="BJ244" s="14" t="s">
        <v>102</v>
      </c>
      <c r="BK244" s="160">
        <f t="shared" si="39"/>
        <v>0</v>
      </c>
      <c r="BL244" s="14" t="s">
        <v>418</v>
      </c>
      <c r="BM244" s="159" t="s">
        <v>1911</v>
      </c>
    </row>
    <row r="245" spans="1:65" s="2" customFormat="1" ht="33" customHeight="1">
      <c r="A245" s="29"/>
      <c r="B245" s="146"/>
      <c r="C245" s="147" t="s">
        <v>1912</v>
      </c>
      <c r="D245" s="147" t="s">
        <v>159</v>
      </c>
      <c r="E245" s="148" t="s">
        <v>1913</v>
      </c>
      <c r="F245" s="149" t="s">
        <v>1914</v>
      </c>
      <c r="G245" s="150" t="s">
        <v>171</v>
      </c>
      <c r="H245" s="151">
        <v>15</v>
      </c>
      <c r="I245" s="152"/>
      <c r="J245" s="153">
        <f t="shared" si="30"/>
        <v>0</v>
      </c>
      <c r="K245" s="154"/>
      <c r="L245" s="30"/>
      <c r="M245" s="155" t="s">
        <v>1</v>
      </c>
      <c r="N245" s="156" t="s">
        <v>40</v>
      </c>
      <c r="O245" s="55"/>
      <c r="P245" s="157">
        <f t="shared" si="31"/>
        <v>0</v>
      </c>
      <c r="Q245" s="157">
        <v>0</v>
      </c>
      <c r="R245" s="157">
        <f t="shared" si="32"/>
        <v>0</v>
      </c>
      <c r="S245" s="157">
        <v>0</v>
      </c>
      <c r="T245" s="158">
        <f t="shared" si="33"/>
        <v>0</v>
      </c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R245" s="159" t="s">
        <v>418</v>
      </c>
      <c r="AT245" s="159" t="s">
        <v>159</v>
      </c>
      <c r="AU245" s="159" t="s">
        <v>102</v>
      </c>
      <c r="AY245" s="14" t="s">
        <v>157</v>
      </c>
      <c r="BE245" s="160">
        <f t="shared" si="34"/>
        <v>0</v>
      </c>
      <c r="BF245" s="160">
        <f t="shared" si="35"/>
        <v>0</v>
      </c>
      <c r="BG245" s="160">
        <f t="shared" si="36"/>
        <v>0</v>
      </c>
      <c r="BH245" s="160">
        <f t="shared" si="37"/>
        <v>0</v>
      </c>
      <c r="BI245" s="160">
        <f t="shared" si="38"/>
        <v>0</v>
      </c>
      <c r="BJ245" s="14" t="s">
        <v>102</v>
      </c>
      <c r="BK245" s="160">
        <f t="shared" si="39"/>
        <v>0</v>
      </c>
      <c r="BL245" s="14" t="s">
        <v>418</v>
      </c>
      <c r="BM245" s="159" t="s">
        <v>1915</v>
      </c>
    </row>
    <row r="246" spans="1:65" s="2" customFormat="1" ht="16.5" customHeight="1">
      <c r="A246" s="29"/>
      <c r="B246" s="146"/>
      <c r="C246" s="161" t="s">
        <v>1916</v>
      </c>
      <c r="D246" s="161" t="s">
        <v>224</v>
      </c>
      <c r="E246" s="162" t="s">
        <v>1917</v>
      </c>
      <c r="F246" s="163" t="s">
        <v>1918</v>
      </c>
      <c r="G246" s="164" t="s">
        <v>227</v>
      </c>
      <c r="H246" s="165">
        <v>58.225000000000001</v>
      </c>
      <c r="I246" s="166"/>
      <c r="J246" s="167">
        <f t="shared" si="30"/>
        <v>0</v>
      </c>
      <c r="K246" s="168"/>
      <c r="L246" s="169"/>
      <c r="M246" s="170" t="s">
        <v>1</v>
      </c>
      <c r="N246" s="171" t="s">
        <v>40</v>
      </c>
      <c r="O246" s="55"/>
      <c r="P246" s="157">
        <f t="shared" si="31"/>
        <v>0</v>
      </c>
      <c r="Q246" s="157">
        <v>1</v>
      </c>
      <c r="R246" s="157">
        <f t="shared" si="32"/>
        <v>58.225000000000001</v>
      </c>
      <c r="S246" s="157">
        <v>0</v>
      </c>
      <c r="T246" s="158">
        <f t="shared" si="33"/>
        <v>0</v>
      </c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R246" s="159" t="s">
        <v>1093</v>
      </c>
      <c r="AT246" s="159" t="s">
        <v>224</v>
      </c>
      <c r="AU246" s="159" t="s">
        <v>102</v>
      </c>
      <c r="AY246" s="14" t="s">
        <v>157</v>
      </c>
      <c r="BE246" s="160">
        <f t="shared" si="34"/>
        <v>0</v>
      </c>
      <c r="BF246" s="160">
        <f t="shared" si="35"/>
        <v>0</v>
      </c>
      <c r="BG246" s="160">
        <f t="shared" si="36"/>
        <v>0</v>
      </c>
      <c r="BH246" s="160">
        <f t="shared" si="37"/>
        <v>0</v>
      </c>
      <c r="BI246" s="160">
        <f t="shared" si="38"/>
        <v>0</v>
      </c>
      <c r="BJ246" s="14" t="s">
        <v>102</v>
      </c>
      <c r="BK246" s="160">
        <f t="shared" si="39"/>
        <v>0</v>
      </c>
      <c r="BL246" s="14" t="s">
        <v>1093</v>
      </c>
      <c r="BM246" s="159" t="s">
        <v>1919</v>
      </c>
    </row>
    <row r="247" spans="1:65" s="2" customFormat="1" ht="16.5" customHeight="1">
      <c r="A247" s="29"/>
      <c r="B247" s="146"/>
      <c r="C247" s="161" t="s">
        <v>1920</v>
      </c>
      <c r="D247" s="161" t="s">
        <v>224</v>
      </c>
      <c r="E247" s="162" t="s">
        <v>1879</v>
      </c>
      <c r="F247" s="163" t="s">
        <v>1880</v>
      </c>
      <c r="G247" s="164" t="s">
        <v>227</v>
      </c>
      <c r="H247" s="165">
        <v>127.512</v>
      </c>
      <c r="I247" s="166"/>
      <c r="J247" s="167">
        <f t="shared" si="30"/>
        <v>0</v>
      </c>
      <c r="K247" s="168"/>
      <c r="L247" s="169"/>
      <c r="M247" s="170" t="s">
        <v>1</v>
      </c>
      <c r="N247" s="171" t="s">
        <v>40</v>
      </c>
      <c r="O247" s="55"/>
      <c r="P247" s="157">
        <f t="shared" si="31"/>
        <v>0</v>
      </c>
      <c r="Q247" s="157">
        <v>1</v>
      </c>
      <c r="R247" s="157">
        <f t="shared" si="32"/>
        <v>127.512</v>
      </c>
      <c r="S247" s="157">
        <v>0</v>
      </c>
      <c r="T247" s="158">
        <f t="shared" si="33"/>
        <v>0</v>
      </c>
      <c r="U247" s="29"/>
      <c r="V247" s="29"/>
      <c r="W247" s="29"/>
      <c r="X247" s="29"/>
      <c r="Y247" s="29"/>
      <c r="Z247" s="29"/>
      <c r="AA247" s="29"/>
      <c r="AB247" s="29"/>
      <c r="AC247" s="29"/>
      <c r="AD247" s="29"/>
      <c r="AE247" s="29"/>
      <c r="AR247" s="159" t="s">
        <v>1093</v>
      </c>
      <c r="AT247" s="159" t="s">
        <v>224</v>
      </c>
      <c r="AU247" s="159" t="s">
        <v>102</v>
      </c>
      <c r="AY247" s="14" t="s">
        <v>157</v>
      </c>
      <c r="BE247" s="160">
        <f t="shared" si="34"/>
        <v>0</v>
      </c>
      <c r="BF247" s="160">
        <f t="shared" si="35"/>
        <v>0</v>
      </c>
      <c r="BG247" s="160">
        <f t="shared" si="36"/>
        <v>0</v>
      </c>
      <c r="BH247" s="160">
        <f t="shared" si="37"/>
        <v>0</v>
      </c>
      <c r="BI247" s="160">
        <f t="shared" si="38"/>
        <v>0</v>
      </c>
      <c r="BJ247" s="14" t="s">
        <v>102</v>
      </c>
      <c r="BK247" s="160">
        <f t="shared" si="39"/>
        <v>0</v>
      </c>
      <c r="BL247" s="14" t="s">
        <v>1093</v>
      </c>
      <c r="BM247" s="159" t="s">
        <v>1921</v>
      </c>
    </row>
    <row r="248" spans="1:65" s="2" customFormat="1" ht="24">
      <c r="A248" s="29"/>
      <c r="B248" s="146"/>
      <c r="C248" s="147" t="s">
        <v>1922</v>
      </c>
      <c r="D248" s="147" t="s">
        <v>159</v>
      </c>
      <c r="E248" s="148" t="s">
        <v>1923</v>
      </c>
      <c r="F248" s="149" t="s">
        <v>1924</v>
      </c>
      <c r="G248" s="150" t="s">
        <v>175</v>
      </c>
      <c r="H248" s="151">
        <v>111.101</v>
      </c>
      <c r="I248" s="152"/>
      <c r="J248" s="153">
        <f t="shared" si="30"/>
        <v>0</v>
      </c>
      <c r="K248" s="154"/>
      <c r="L248" s="30"/>
      <c r="M248" s="155" t="s">
        <v>1</v>
      </c>
      <c r="N248" s="156" t="s">
        <v>40</v>
      </c>
      <c r="O248" s="55"/>
      <c r="P248" s="157">
        <f t="shared" si="31"/>
        <v>0</v>
      </c>
      <c r="Q248" s="157">
        <v>0</v>
      </c>
      <c r="R248" s="157">
        <f t="shared" si="32"/>
        <v>0</v>
      </c>
      <c r="S248" s="157">
        <v>0</v>
      </c>
      <c r="T248" s="158">
        <f t="shared" si="33"/>
        <v>0</v>
      </c>
      <c r="U248" s="29"/>
      <c r="V248" s="29"/>
      <c r="W248" s="29"/>
      <c r="X248" s="29"/>
      <c r="Y248" s="29"/>
      <c r="Z248" s="29"/>
      <c r="AA248" s="29"/>
      <c r="AB248" s="29"/>
      <c r="AC248" s="29"/>
      <c r="AD248" s="29"/>
      <c r="AE248" s="29"/>
      <c r="AR248" s="159" t="s">
        <v>418</v>
      </c>
      <c r="AT248" s="159" t="s">
        <v>159</v>
      </c>
      <c r="AU248" s="159" t="s">
        <v>102</v>
      </c>
      <c r="AY248" s="14" t="s">
        <v>157</v>
      </c>
      <c r="BE248" s="160">
        <f t="shared" si="34"/>
        <v>0</v>
      </c>
      <c r="BF248" s="160">
        <f t="shared" si="35"/>
        <v>0</v>
      </c>
      <c r="BG248" s="160">
        <f t="shared" si="36"/>
        <v>0</v>
      </c>
      <c r="BH248" s="160">
        <f t="shared" si="37"/>
        <v>0</v>
      </c>
      <c r="BI248" s="160">
        <f t="shared" si="38"/>
        <v>0</v>
      </c>
      <c r="BJ248" s="14" t="s">
        <v>102</v>
      </c>
      <c r="BK248" s="160">
        <f t="shared" si="39"/>
        <v>0</v>
      </c>
      <c r="BL248" s="14" t="s">
        <v>418</v>
      </c>
      <c r="BM248" s="159" t="s">
        <v>1925</v>
      </c>
    </row>
    <row r="249" spans="1:65" s="2" customFormat="1" ht="24">
      <c r="A249" s="29"/>
      <c r="B249" s="146"/>
      <c r="C249" s="147" t="s">
        <v>1926</v>
      </c>
      <c r="D249" s="147" t="s">
        <v>159</v>
      </c>
      <c r="E249" s="148" t="s">
        <v>1927</v>
      </c>
      <c r="F249" s="149" t="s">
        <v>1928</v>
      </c>
      <c r="G249" s="150" t="s">
        <v>175</v>
      </c>
      <c r="H249" s="151">
        <v>444.404</v>
      </c>
      <c r="I249" s="152"/>
      <c r="J249" s="153">
        <f t="shared" si="30"/>
        <v>0</v>
      </c>
      <c r="K249" s="154"/>
      <c r="L249" s="30"/>
      <c r="M249" s="155" t="s">
        <v>1</v>
      </c>
      <c r="N249" s="156" t="s">
        <v>40</v>
      </c>
      <c r="O249" s="55"/>
      <c r="P249" s="157">
        <f t="shared" si="31"/>
        <v>0</v>
      </c>
      <c r="Q249" s="157">
        <v>0</v>
      </c>
      <c r="R249" s="157">
        <f t="shared" si="32"/>
        <v>0</v>
      </c>
      <c r="S249" s="157">
        <v>0</v>
      </c>
      <c r="T249" s="158">
        <f t="shared" si="33"/>
        <v>0</v>
      </c>
      <c r="U249" s="29"/>
      <c r="V249" s="29"/>
      <c r="W249" s="29"/>
      <c r="X249" s="29"/>
      <c r="Y249" s="29"/>
      <c r="Z249" s="29"/>
      <c r="AA249" s="29"/>
      <c r="AB249" s="29"/>
      <c r="AC249" s="29"/>
      <c r="AD249" s="29"/>
      <c r="AE249" s="29"/>
      <c r="AR249" s="159" t="s">
        <v>418</v>
      </c>
      <c r="AT249" s="159" t="s">
        <v>159</v>
      </c>
      <c r="AU249" s="159" t="s">
        <v>102</v>
      </c>
      <c r="AY249" s="14" t="s">
        <v>157</v>
      </c>
      <c r="BE249" s="160">
        <f t="shared" si="34"/>
        <v>0</v>
      </c>
      <c r="BF249" s="160">
        <f t="shared" si="35"/>
        <v>0</v>
      </c>
      <c r="BG249" s="160">
        <f t="shared" si="36"/>
        <v>0</v>
      </c>
      <c r="BH249" s="160">
        <f t="shared" si="37"/>
        <v>0</v>
      </c>
      <c r="BI249" s="160">
        <f t="shared" si="38"/>
        <v>0</v>
      </c>
      <c r="BJ249" s="14" t="s">
        <v>102</v>
      </c>
      <c r="BK249" s="160">
        <f t="shared" si="39"/>
        <v>0</v>
      </c>
      <c r="BL249" s="14" t="s">
        <v>418</v>
      </c>
      <c r="BM249" s="159" t="s">
        <v>1929</v>
      </c>
    </row>
    <row r="250" spans="1:65" s="2" customFormat="1" ht="24">
      <c r="A250" s="29"/>
      <c r="B250" s="146"/>
      <c r="C250" s="147" t="s">
        <v>1930</v>
      </c>
      <c r="D250" s="147" t="s">
        <v>159</v>
      </c>
      <c r="E250" s="148" t="s">
        <v>1931</v>
      </c>
      <c r="F250" s="149" t="s">
        <v>1932</v>
      </c>
      <c r="G250" s="150" t="s">
        <v>162</v>
      </c>
      <c r="H250" s="151">
        <v>201.9</v>
      </c>
      <c r="I250" s="152"/>
      <c r="J250" s="153">
        <f t="shared" si="30"/>
        <v>0</v>
      </c>
      <c r="K250" s="154"/>
      <c r="L250" s="30"/>
      <c r="M250" s="155" t="s">
        <v>1</v>
      </c>
      <c r="N250" s="156" t="s">
        <v>40</v>
      </c>
      <c r="O250" s="55"/>
      <c r="P250" s="157">
        <f t="shared" si="31"/>
        <v>0</v>
      </c>
      <c r="Q250" s="157">
        <v>0</v>
      </c>
      <c r="R250" s="157">
        <f t="shared" si="32"/>
        <v>0</v>
      </c>
      <c r="S250" s="157">
        <v>0</v>
      </c>
      <c r="T250" s="158">
        <f t="shared" si="33"/>
        <v>0</v>
      </c>
      <c r="U250" s="29"/>
      <c r="V250" s="29"/>
      <c r="W250" s="29"/>
      <c r="X250" s="29"/>
      <c r="Y250" s="29"/>
      <c r="Z250" s="29"/>
      <c r="AA250" s="29"/>
      <c r="AB250" s="29"/>
      <c r="AC250" s="29"/>
      <c r="AD250" s="29"/>
      <c r="AE250" s="29"/>
      <c r="AR250" s="159" t="s">
        <v>418</v>
      </c>
      <c r="AT250" s="159" t="s">
        <v>159</v>
      </c>
      <c r="AU250" s="159" t="s">
        <v>102</v>
      </c>
      <c r="AY250" s="14" t="s">
        <v>157</v>
      </c>
      <c r="BE250" s="160">
        <f t="shared" si="34"/>
        <v>0</v>
      </c>
      <c r="BF250" s="160">
        <f t="shared" si="35"/>
        <v>0</v>
      </c>
      <c r="BG250" s="160">
        <f t="shared" si="36"/>
        <v>0</v>
      </c>
      <c r="BH250" s="160">
        <f t="shared" si="37"/>
        <v>0</v>
      </c>
      <c r="BI250" s="160">
        <f t="shared" si="38"/>
        <v>0</v>
      </c>
      <c r="BJ250" s="14" t="s">
        <v>102</v>
      </c>
      <c r="BK250" s="160">
        <f t="shared" si="39"/>
        <v>0</v>
      </c>
      <c r="BL250" s="14" t="s">
        <v>418</v>
      </c>
      <c r="BM250" s="159" t="s">
        <v>1933</v>
      </c>
    </row>
    <row r="251" spans="1:65" s="2" customFormat="1" ht="16.5" customHeight="1">
      <c r="A251" s="29"/>
      <c r="B251" s="146"/>
      <c r="C251" s="161" t="s">
        <v>1934</v>
      </c>
      <c r="D251" s="161" t="s">
        <v>224</v>
      </c>
      <c r="E251" s="162" t="s">
        <v>1935</v>
      </c>
      <c r="F251" s="163" t="s">
        <v>1936</v>
      </c>
      <c r="G251" s="164" t="s">
        <v>263</v>
      </c>
      <c r="H251" s="165">
        <v>6.2329999999999997</v>
      </c>
      <c r="I251" s="166"/>
      <c r="J251" s="167">
        <f t="shared" si="30"/>
        <v>0</v>
      </c>
      <c r="K251" s="168"/>
      <c r="L251" s="169"/>
      <c r="M251" s="170" t="s">
        <v>1</v>
      </c>
      <c r="N251" s="171" t="s">
        <v>40</v>
      </c>
      <c r="O251" s="55"/>
      <c r="P251" s="157">
        <f t="shared" si="31"/>
        <v>0</v>
      </c>
      <c r="Q251" s="157">
        <v>1E-3</v>
      </c>
      <c r="R251" s="157">
        <f t="shared" si="32"/>
        <v>6.2300000000000003E-3</v>
      </c>
      <c r="S251" s="157">
        <v>0</v>
      </c>
      <c r="T251" s="158">
        <f t="shared" si="33"/>
        <v>0</v>
      </c>
      <c r="U251" s="29"/>
      <c r="V251" s="29"/>
      <c r="W251" s="29"/>
      <c r="X251" s="29"/>
      <c r="Y251" s="29"/>
      <c r="Z251" s="29"/>
      <c r="AA251" s="29"/>
      <c r="AB251" s="29"/>
      <c r="AC251" s="29"/>
      <c r="AD251" s="29"/>
      <c r="AE251" s="29"/>
      <c r="AR251" s="159" t="s">
        <v>1093</v>
      </c>
      <c r="AT251" s="159" t="s">
        <v>224</v>
      </c>
      <c r="AU251" s="159" t="s">
        <v>102</v>
      </c>
      <c r="AY251" s="14" t="s">
        <v>157</v>
      </c>
      <c r="BE251" s="160">
        <f t="shared" si="34"/>
        <v>0</v>
      </c>
      <c r="BF251" s="160">
        <f t="shared" si="35"/>
        <v>0</v>
      </c>
      <c r="BG251" s="160">
        <f t="shared" si="36"/>
        <v>0</v>
      </c>
      <c r="BH251" s="160">
        <f t="shared" si="37"/>
        <v>0</v>
      </c>
      <c r="BI251" s="160">
        <f t="shared" si="38"/>
        <v>0</v>
      </c>
      <c r="BJ251" s="14" t="s">
        <v>102</v>
      </c>
      <c r="BK251" s="160">
        <f t="shared" si="39"/>
        <v>0</v>
      </c>
      <c r="BL251" s="14" t="s">
        <v>1093</v>
      </c>
      <c r="BM251" s="159" t="s">
        <v>1937</v>
      </c>
    </row>
    <row r="252" spans="1:65" s="2" customFormat="1" ht="33" customHeight="1">
      <c r="A252" s="29"/>
      <c r="B252" s="146"/>
      <c r="C252" s="147" t="s">
        <v>1938</v>
      </c>
      <c r="D252" s="147" t="s">
        <v>159</v>
      </c>
      <c r="E252" s="148" t="s">
        <v>1939</v>
      </c>
      <c r="F252" s="149" t="s">
        <v>1940</v>
      </c>
      <c r="G252" s="150" t="s">
        <v>162</v>
      </c>
      <c r="H252" s="151">
        <v>201.9</v>
      </c>
      <c r="I252" s="152"/>
      <c r="J252" s="153">
        <f t="shared" si="30"/>
        <v>0</v>
      </c>
      <c r="K252" s="154"/>
      <c r="L252" s="30"/>
      <c r="M252" s="172" t="s">
        <v>1</v>
      </c>
      <c r="N252" s="173" t="s">
        <v>40</v>
      </c>
      <c r="O252" s="174"/>
      <c r="P252" s="175">
        <f t="shared" si="31"/>
        <v>0</v>
      </c>
      <c r="Q252" s="175">
        <v>0</v>
      </c>
      <c r="R252" s="175">
        <f t="shared" si="32"/>
        <v>0</v>
      </c>
      <c r="S252" s="175">
        <v>0</v>
      </c>
      <c r="T252" s="176">
        <f t="shared" si="33"/>
        <v>0</v>
      </c>
      <c r="U252" s="29"/>
      <c r="V252" s="29"/>
      <c r="W252" s="29"/>
      <c r="X252" s="29"/>
      <c r="Y252" s="29"/>
      <c r="Z252" s="29"/>
      <c r="AA252" s="29"/>
      <c r="AB252" s="29"/>
      <c r="AC252" s="29"/>
      <c r="AD252" s="29"/>
      <c r="AE252" s="29"/>
      <c r="AR252" s="159" t="s">
        <v>418</v>
      </c>
      <c r="AT252" s="159" t="s">
        <v>159</v>
      </c>
      <c r="AU252" s="159" t="s">
        <v>102</v>
      </c>
      <c r="AY252" s="14" t="s">
        <v>157</v>
      </c>
      <c r="BE252" s="160">
        <f t="shared" si="34"/>
        <v>0</v>
      </c>
      <c r="BF252" s="160">
        <f t="shared" si="35"/>
        <v>0</v>
      </c>
      <c r="BG252" s="160">
        <f t="shared" si="36"/>
        <v>0</v>
      </c>
      <c r="BH252" s="160">
        <f t="shared" si="37"/>
        <v>0</v>
      </c>
      <c r="BI252" s="160">
        <f t="shared" si="38"/>
        <v>0</v>
      </c>
      <c r="BJ252" s="14" t="s">
        <v>102</v>
      </c>
      <c r="BK252" s="160">
        <f t="shared" si="39"/>
        <v>0</v>
      </c>
      <c r="BL252" s="14" t="s">
        <v>418</v>
      </c>
      <c r="BM252" s="159" t="s">
        <v>1941</v>
      </c>
    </row>
    <row r="253" spans="1:65" s="2" customFormat="1" ht="6.95" customHeight="1">
      <c r="A253" s="29"/>
      <c r="B253" s="44"/>
      <c r="C253" s="45"/>
      <c r="D253" s="45"/>
      <c r="E253" s="45"/>
      <c r="F253" s="45"/>
      <c r="G253" s="45"/>
      <c r="H253" s="45"/>
      <c r="I253" s="45"/>
      <c r="J253" s="45"/>
      <c r="K253" s="45"/>
      <c r="L253" s="30"/>
      <c r="M253" s="29"/>
      <c r="O253" s="29"/>
      <c r="P253" s="29"/>
      <c r="Q253" s="29"/>
      <c r="R253" s="29"/>
      <c r="S253" s="29"/>
      <c r="T253" s="29"/>
      <c r="U253" s="29"/>
      <c r="V253" s="29"/>
      <c r="W253" s="29"/>
      <c r="X253" s="29"/>
      <c r="Y253" s="29"/>
      <c r="Z253" s="29"/>
      <c r="AA253" s="29"/>
      <c r="AB253" s="29"/>
      <c r="AC253" s="29"/>
      <c r="AD253" s="29"/>
      <c r="AE253" s="29"/>
    </row>
  </sheetData>
  <autoFilter ref="C121:K252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88" fitToHeight="100" orientation="portrait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13</vt:i4>
      </vt:variant>
      <vt:variant>
        <vt:lpstr>Pomenované rozsahy</vt:lpstr>
      </vt:variant>
      <vt:variant>
        <vt:i4>26</vt:i4>
      </vt:variant>
    </vt:vector>
  </HeadingPairs>
  <TitlesOfParts>
    <vt:vector size="39" baseType="lpstr">
      <vt:lpstr>Rekapitulácia stavby</vt:lpstr>
      <vt:lpstr>01 - SO 01 Miestne komuni...</vt:lpstr>
      <vt:lpstr>02 - SO 02 Chodníky</vt:lpstr>
      <vt:lpstr>04 - SO 04 Kanalizácia sp...</vt:lpstr>
      <vt:lpstr>05 - SO 05 Kanalizácia da...</vt:lpstr>
      <vt:lpstr>06 - SO 06 Vodovod a vere...</vt:lpstr>
      <vt:lpstr>071 - časť STL plynovod</vt:lpstr>
      <vt:lpstr>072 - časť STL pripojovac...</vt:lpstr>
      <vt:lpstr>08 - SO 08 NN rozvody</vt:lpstr>
      <vt:lpstr>08.1 - SO 08.1 Odberné el...</vt:lpstr>
      <vt:lpstr>09 - SO 09 Verejné osvetl...</vt:lpstr>
      <vt:lpstr>10 - SO 10 Chráničky pre ...</vt:lpstr>
      <vt:lpstr>11 - SO 11 Preložka veden...</vt:lpstr>
      <vt:lpstr>'01 - SO 01 Miestne komuni...'!Názvy_tlače</vt:lpstr>
      <vt:lpstr>'02 - SO 02 Chodníky'!Názvy_tlače</vt:lpstr>
      <vt:lpstr>'04 - SO 04 Kanalizácia sp...'!Názvy_tlače</vt:lpstr>
      <vt:lpstr>'05 - SO 05 Kanalizácia da...'!Názvy_tlače</vt:lpstr>
      <vt:lpstr>'06 - SO 06 Vodovod a vere...'!Názvy_tlače</vt:lpstr>
      <vt:lpstr>'071 - časť STL plynovod'!Názvy_tlače</vt:lpstr>
      <vt:lpstr>'072 - časť STL pripojovac...'!Názvy_tlače</vt:lpstr>
      <vt:lpstr>'08 - SO 08 NN rozvody'!Názvy_tlače</vt:lpstr>
      <vt:lpstr>'08.1 - SO 08.1 Odberné el...'!Názvy_tlače</vt:lpstr>
      <vt:lpstr>'09 - SO 09 Verejné osvetl...'!Názvy_tlače</vt:lpstr>
      <vt:lpstr>'10 - SO 10 Chráničky pre ...'!Názvy_tlače</vt:lpstr>
      <vt:lpstr>'11 - SO 11 Preložka veden...'!Názvy_tlače</vt:lpstr>
      <vt:lpstr>'Rekapitulácia stavby'!Názvy_tlače</vt:lpstr>
      <vt:lpstr>'01 - SO 01 Miestne komuni...'!Oblasť_tlače</vt:lpstr>
      <vt:lpstr>'02 - SO 02 Chodníky'!Oblasť_tlače</vt:lpstr>
      <vt:lpstr>'04 - SO 04 Kanalizácia sp...'!Oblasť_tlače</vt:lpstr>
      <vt:lpstr>'05 - SO 05 Kanalizácia da...'!Oblasť_tlače</vt:lpstr>
      <vt:lpstr>'06 - SO 06 Vodovod a vere...'!Oblasť_tlače</vt:lpstr>
      <vt:lpstr>'071 - časť STL plynovod'!Oblasť_tlače</vt:lpstr>
      <vt:lpstr>'072 - časť STL pripojovac...'!Oblasť_tlače</vt:lpstr>
      <vt:lpstr>'08 - SO 08 NN rozvody'!Oblasť_tlače</vt:lpstr>
      <vt:lpstr>'08.1 - SO 08.1 Odberné el...'!Oblasť_tlače</vt:lpstr>
      <vt:lpstr>'09 - SO 09 Verejné osvetl...'!Oblasť_tlače</vt:lpstr>
      <vt:lpstr>'10 - SO 10 Chráničky pre ...'!Oblasť_tlače</vt:lpstr>
      <vt:lpstr>'11 - SO 11 Preložka veden...'!Oblasť_tlače</vt:lpstr>
      <vt:lpstr>'Rekapitulácia stavby'!Oblasť_tlače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DESKTOP-2OLC6KV\Michal Macura</dc:creator>
  <cp:lastModifiedBy>Zuzana Milaňáková</cp:lastModifiedBy>
  <cp:lastPrinted>2021-02-18T20:58:31Z</cp:lastPrinted>
  <dcterms:created xsi:type="dcterms:W3CDTF">2021-02-18T14:33:11Z</dcterms:created>
  <dcterms:modified xsi:type="dcterms:W3CDTF">2021-02-18T20:59:52Z</dcterms:modified>
</cp:coreProperties>
</file>